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bonhee_j_keanu_hawaii_gov/Documents/Documents/MANB/Databook/"/>
    </mc:Choice>
  </mc:AlternateContent>
  <xr:revisionPtr revIDLastSave="103" documentId="8_{E13272C7-F4E3-4918-9FC9-2DAA8EFF4A05}" xr6:coauthVersionLast="47" xr6:coauthVersionMax="47" xr10:uidLastSave="{C2E49C0C-ABC8-4615-B6DD-8F74252E2F18}"/>
  <bookViews>
    <workbookView xWindow="-120" yWindow="-120" windowWidth="29040" windowHeight="15720" tabRatio="826" xr2:uid="{00000000-000D-0000-FFFF-FFFF00000000}"/>
  </bookViews>
  <sheets>
    <sheet name="TITLE" sheetId="1" r:id="rId1"/>
    <sheet name="ALPACAS" sheetId="2" r:id="rId2"/>
    <sheet name="ANIMAL TOTALS" sheetId="3" r:id="rId3"/>
    <sheet name="ANIMALS, OTHER" sheetId="4" r:id="rId4"/>
    <sheet name="BISON" sheetId="5" r:id="rId5"/>
    <sheet name="CATTLE" sheetId="6" r:id="rId6"/>
    <sheet name="CHICKENS" sheetId="7" r:id="rId7"/>
    <sheet name="CHUKARS" sheetId="8" r:id="rId8"/>
    <sheet name="DEER" sheetId="9" r:id="rId9"/>
    <sheet name="DUCKS" sheetId="10" r:id="rId10"/>
    <sheet name="ELK" sheetId="11" r:id="rId11"/>
    <sheet name="EMUS" sheetId="12" r:id="rId12"/>
    <sheet name="EQUINE" sheetId="13" r:id="rId13"/>
    <sheet name="GEESE" sheetId="14" r:id="rId14"/>
    <sheet name="GOATS" sheetId="15" r:id="rId15"/>
    <sheet name="GUINEAS" sheetId="16" r:id="rId16"/>
    <sheet name="HOGS" sheetId="17" r:id="rId17"/>
    <sheet name="HONEY" sheetId="18" r:id="rId18"/>
    <sheet name="LLAMAS" sheetId="19" r:id="rId19"/>
    <sheet name="MILK" sheetId="20" r:id="rId20"/>
    <sheet name="MINK" sheetId="21" r:id="rId21"/>
    <sheet name="MOHAIR" sheetId="22" r:id="rId22"/>
    <sheet name="OSTRICHES" sheetId="23" r:id="rId23"/>
    <sheet name="PEAFOWL" sheetId="24" r:id="rId24"/>
    <sheet name="PHEASANTS" sheetId="25" r:id="rId25"/>
    <sheet name="PIGEONS &amp; SQUAB" sheetId="26" r:id="rId26"/>
    <sheet name="POULTRY TOTALS" sheetId="27" r:id="rId27"/>
    <sheet name="POULTRY, OTHER" sheetId="28" r:id="rId28"/>
    <sheet name="QUAIL" sheetId="29" r:id="rId29"/>
    <sheet name="RABBITS" sheetId="30" r:id="rId30"/>
    <sheet name="SHEEP" sheetId="31" r:id="rId31"/>
    <sheet name="SHEEP &amp; GOATS TOTALS" sheetId="32" r:id="rId32"/>
    <sheet name="SPECIALTY ANIMAL TOTALS" sheetId="33" r:id="rId33"/>
    <sheet name="SPECIALTY ANIMALS, OTHER" sheetId="34" r:id="rId34"/>
    <sheet name="TURKEYS" sheetId="35" r:id="rId35"/>
    <sheet name="WOOL" sheetId="36"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2" i="1" l="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alcChain>
</file>

<file path=xl/sharedStrings.xml><?xml version="1.0" encoding="utf-8"?>
<sst xmlns="http://schemas.openxmlformats.org/spreadsheetml/2006/main" count="538" uniqueCount="312">
  <si>
    <t>Group</t>
  </si>
  <si>
    <t>2007–2022</t>
  </si>
  <si>
    <t>SPECIALTY</t>
  </si>
  <si>
    <t>1997–2022</t>
  </si>
  <si>
    <t>ANIMAL TOTALS</t>
  </si>
  <si>
    <t>2007–2007</t>
  </si>
  <si>
    <t>2002–2022</t>
  </si>
  <si>
    <t>LIVESTOCK</t>
  </si>
  <si>
    <t>POULTRY</t>
  </si>
  <si>
    <t>2012–2017</t>
  </si>
  <si>
    <t>2002–2017</t>
  </si>
  <si>
    <t>2002–2002</t>
  </si>
  <si>
    <t>2012–2022</t>
  </si>
  <si>
    <t>DAIRY</t>
  </si>
  <si>
    <t>2007–2012</t>
  </si>
  <si>
    <t>YEAR</t>
  </si>
  <si>
    <t>ALPACAS - INVENTORY</t>
  </si>
  <si>
    <t>ALPACAS - OPERATIONS WITH INVENTORY</t>
  </si>
  <si>
    <t>ALPACAS - OPERATIONS WITH SALES</t>
  </si>
  <si>
    <t>ALPACAS - SALES, MEASURED IN $</t>
  </si>
  <si>
    <t>ALPACAS - SALES, MEASURED IN HEAD</t>
  </si>
  <si>
    <t>(D)</t>
  </si>
  <si>
    <t>ANIMAL TOTALS, INCL PRODUCTS - OPERATIONS WITH SALES</t>
  </si>
  <si>
    <t>ANIMAL TOTALS, INCL PRODUCTS - SALES, MEASURED IN $</t>
  </si>
  <si>
    <t>ANIMAL TOTALS, INCL PRODUCTS - SALES, MEASURED IN PCT OF FARM OPERATIONS</t>
  </si>
  <si>
    <t>ANIMAL TOTALS, INCL PRODUCTS - SALES, MEASURED IN PCT OF FARM SALES</t>
  </si>
  <si>
    <t>ANIMALS, OTHER, PRODUCTION CONTRACT - OPERATIONS WITH PRODUCTION</t>
  </si>
  <si>
    <t>BISON - INVENTORY</t>
  </si>
  <si>
    <t>BISON - OPERATIONS WITH INVENTORY</t>
  </si>
  <si>
    <t>BISON - OPERATIONS WITH SALES</t>
  </si>
  <si>
    <t>BISON - SALES, MEASURED IN $</t>
  </si>
  <si>
    <t>BISON - SALES, MEASURED IN HEAD</t>
  </si>
  <si>
    <t>CATTLE, (EXCL COWS) - INVENTORY</t>
  </si>
  <si>
    <t>CATTLE, (EXCL COWS) - OPERATIONS WITH INVENTORY</t>
  </si>
  <si>
    <t>CATTLE, CALVES - OPERATIONS WITH SALES</t>
  </si>
  <si>
    <t>CATTLE, CALVES - SALES, MEASURED IN HEAD</t>
  </si>
  <si>
    <t>CATTLE, CALVES, VEAL, RAISED OR SOLD - NUMBER OF OPERATIONS</t>
  </si>
  <si>
    <t>CATTLE, COWS - INVENTORY</t>
  </si>
  <si>
    <t>CATTLE, COWS - OPERATIONS WITH INVENTORY</t>
  </si>
  <si>
    <t>CATTLE, COWS, BEEF - INVENTORY</t>
  </si>
  <si>
    <t>CATTLE, COWS, BEEF - OPERATIONS WITH INVENTORY</t>
  </si>
  <si>
    <t>CATTLE, COWS, MILK - INVENTORY</t>
  </si>
  <si>
    <t>CATTLE, COWS, MILK - OPERATIONS WITH INVENTORY</t>
  </si>
  <si>
    <t>CATTLE, GE 500 LBS - OPERATIONS WITH SALES</t>
  </si>
  <si>
    <t>CATTLE, GE 500 LBS - SALES, MEASURED IN HEAD</t>
  </si>
  <si>
    <t>CATTLE, INCL CALVES - INVENTORY</t>
  </si>
  <si>
    <t>CATTLE, INCL CALVES - OPERATIONS WITH INVENTORY</t>
  </si>
  <si>
    <t>CATTLE, INCL CALVES - OPERATIONS WITH SALES</t>
  </si>
  <si>
    <t>CATTLE, INCL CALVES - SALES, MEASURED IN $</t>
  </si>
  <si>
    <t>CATTLE, INCL CALVES - SALES, MEASURED IN HEAD</t>
  </si>
  <si>
    <t>CATTLE, INCL CALVES - SALES, MEASURED IN PCT OF FARM OPERATIONS</t>
  </si>
  <si>
    <t>CATTLE, INCL CALVES - SALES, MEASURED IN PCT OF FARM SALES</t>
  </si>
  <si>
    <t>CATTLE, ON FEED - INVENTORY</t>
  </si>
  <si>
    <t>CATTLE, ON FEED - OPERATIONS WITH INVENTORY</t>
  </si>
  <si>
    <t>CATTLE, ON FEED - OPERATIONS WITH SALES FOR SLAUGHTER</t>
  </si>
  <si>
    <t>CATTLE, ON FEED - SALES FOR SLAUGHTER, MEASURED IN HEAD</t>
  </si>
  <si>
    <t>CHICKENS, BROILERS - INVENTORY</t>
  </si>
  <si>
    <t>CHICKENS, BROILERS - OPERATIONS WITH INVENTORY</t>
  </si>
  <si>
    <t>CHICKENS, BROILERS - OPERATIONS WITH SALES</t>
  </si>
  <si>
    <t>CHICKENS, BROILERS - SALES, MEASURED IN HEAD</t>
  </si>
  <si>
    <t>CHICKENS, BROILERS, PRODUCTION CONTRACT - OPERATIONS WITH PRODUCTION</t>
  </si>
  <si>
    <t>CHICKENS, BROILERS, PRODUCTION CONTRACT - PRODUCTION, MEASURED IN HEAD</t>
  </si>
  <si>
    <t>CHICKENS, LAYERS &amp; PULLETS - OPERATIONS WITH SALES</t>
  </si>
  <si>
    <t>CHICKENS, LAYERS &amp; PULLETS - SALES, MEASURED IN HEAD</t>
  </si>
  <si>
    <t>CHICKENS, LAYERS - INVENTORY</t>
  </si>
  <si>
    <t>CHICKENS, LAYERS - OPERATIONS WITH INVENTORY</t>
  </si>
  <si>
    <t>CHICKENS, LAYERS - OPERATIONS WITH SALES</t>
  </si>
  <si>
    <t>CHICKENS, LAYERS - SALES, MEASURED IN HEAD</t>
  </si>
  <si>
    <t>CHICKENS, PULLETS, REPLACEMENT - INVENTORY</t>
  </si>
  <si>
    <t>CHICKENS, PULLETS, REPLACEMENT - OPERATIONS WITH INVENTORY</t>
  </si>
  <si>
    <t>CHICKENS, PULLETS, REPLACEMENT - OPERATIONS WITH SALES</t>
  </si>
  <si>
    <t>CHICKENS, PULLETS, REPLACEMENT - SALES, MEASURED IN HEAD</t>
  </si>
  <si>
    <t>CHICKENS, ROOSTERS - INVENTORY</t>
  </si>
  <si>
    <t>CHICKENS, ROOSTERS - OPERATIONS WITH INVENTORY</t>
  </si>
  <si>
    <t>CHICKENS, ROOSTERS - OPERATIONS WITH SALES</t>
  </si>
  <si>
    <t>CHICKENS, ROOSTERS - SALES, MEASURED IN HEAD</t>
  </si>
  <si>
    <t>CHUKARS - INVENTORY</t>
  </si>
  <si>
    <t>CHUKARS - OPERATIONS WITH INVENTORY</t>
  </si>
  <si>
    <t>CHUKARS - OPERATIONS WITH SALES</t>
  </si>
  <si>
    <t>CHUKARS - SALES, MEASURED IN HEAD</t>
  </si>
  <si>
    <t>DEER - INVENTORY</t>
  </si>
  <si>
    <t>DEER - OPERATIONS WITH INVENTORY</t>
  </si>
  <si>
    <t>DEER - OPERATIONS WITH SALES</t>
  </si>
  <si>
    <t>DEER - SALES, MEASURED IN HEAD</t>
  </si>
  <si>
    <t>DUCKS - INVENTORY</t>
  </si>
  <si>
    <t>DUCKS - OPERATIONS WITH INVENTORY</t>
  </si>
  <si>
    <t>DUCKS - OPERATIONS WITH SALES</t>
  </si>
  <si>
    <t>DUCKS - SALES, MEASURED IN HEAD</t>
  </si>
  <si>
    <t>ELK - INVENTORY</t>
  </si>
  <si>
    <t>ELK - OPERATIONS WITH INVENTORY</t>
  </si>
  <si>
    <t>ELK - OPERATIONS WITH SALES</t>
  </si>
  <si>
    <t>ELK - SALES, MEASURED IN $</t>
  </si>
  <si>
    <t>ELK - SALES, MEASURED IN HEAD</t>
  </si>
  <si>
    <t>EMUS - OPERATIONS WITH SALES</t>
  </si>
  <si>
    <t>EMUS - SALES, MEASURED IN HEAD</t>
  </si>
  <si>
    <t>EQUINE, (HORSES &amp; PONIES) &amp; (MULES &amp; BURROS &amp; DONKEYS) - OPERATIONS WITH SALES</t>
  </si>
  <si>
    <t>EQUINE, (HORSES &amp; PONIES) &amp; (MULES &amp; BURROS &amp; DONKEYS) - SALES, MEASURED IN $</t>
  </si>
  <si>
    <t>EQUINE, (HORSES &amp; PONIES) &amp; (MULES &amp; BURROS &amp; DONKEYS) - SALES, MEASURED IN PCT OF FARM OPERATIONS</t>
  </si>
  <si>
    <t>EQUINE, (HORSES &amp; PONIES) &amp; (MULES &amp; BURROS &amp; DONKEYS) - SALES, MEASURED IN PCT OF FARM SALES</t>
  </si>
  <si>
    <t>EQUINE, (HORSES &amp; PONIES, OWNED) &amp; (MULES &amp; BURROS &amp; DONKEYS, ANY) - OPERATIONS WITH SALES</t>
  </si>
  <si>
    <t>EQUINE, (HORSES &amp; PONIES, OWNED) &amp; (MULES &amp; BURROS &amp; DONKEYS, ANY) - SALES, MEASURED IN $</t>
  </si>
  <si>
    <t>EQUINE, (HORSES &amp; PONIES, OWNED) &amp; (MULES &amp; BURROS &amp; DONKEYS, ANY) - SALES, MEASURED IN PCT OF FARM OPERATIONS</t>
  </si>
  <si>
    <t>EQUINE, (HORSES &amp; PONIES, OWNED) &amp; (MULES &amp; BURROS &amp; DONKEYS, ANY) - SALES, MEASURED IN PCT OF FARM SALES</t>
  </si>
  <si>
    <t>EQUINE, HORSES &amp; PONIES - INVENTORY</t>
  </si>
  <si>
    <t>EQUINE, HORSES &amp; PONIES - OPERATIONS WITH INVENTORY</t>
  </si>
  <si>
    <t>EQUINE, HORSES &amp; PONIES - OPERATIONS WITH SALES</t>
  </si>
  <si>
    <t>EQUINE, HORSES &amp; PONIES - SALES, MEASURED IN $</t>
  </si>
  <si>
    <t>EQUINE, HORSES &amp; PONIES - SALES, MEASURED IN HEAD</t>
  </si>
  <si>
    <t>EQUINE, HORSES &amp; PONIES, OWNED - INVENTORY</t>
  </si>
  <si>
    <t>EQUINE, HORSES &amp; PONIES, OWNED - OPERATIONS WITH INVENTORY</t>
  </si>
  <si>
    <t>EQUINE, HORSES &amp; PONIES, OWNED - OPERATIONS WITH SALES</t>
  </si>
  <si>
    <t>EQUINE, HORSES &amp; PONIES, OWNED - SALES, MEASURED IN $</t>
  </si>
  <si>
    <t>EQUINE, HORSES &amp; PONIES, OWNED - SALES, MEASURED IN HEAD</t>
  </si>
  <si>
    <t>EQUINE, MULES &amp; BURROS &amp; DONKEYS - INVENTORY</t>
  </si>
  <si>
    <t>EQUINE, MULES &amp; BURROS &amp; DONKEYS - OPERATIONS WITH INVENTORY</t>
  </si>
  <si>
    <t>EQUINE, MULES &amp; BURROS &amp; DONKEYS - OPERATIONS WITH SALES</t>
  </si>
  <si>
    <t>EQUINE, MULES &amp; BURROS &amp; DONKEYS - SALES, MEASURED IN $</t>
  </si>
  <si>
    <t>EQUINE, MULES &amp; BURROS &amp; DONKEYS - SALES, MEASURED IN HEAD</t>
  </si>
  <si>
    <t>EQUINE, PRODUCTS ONLY - OPERATIONS WITH SALES</t>
  </si>
  <si>
    <t>EQUINE, PRODUCTS ONLY - SALES, MEASURED IN $</t>
  </si>
  <si>
    <t>GEESE - INVENTORY</t>
  </si>
  <si>
    <t>GEESE - OPERATIONS WITH INVENTORY</t>
  </si>
  <si>
    <t>GEESE - OPERATIONS WITH SALES</t>
  </si>
  <si>
    <t>GEESE - SALES, MEASURED IN HEAD</t>
  </si>
  <si>
    <t>GOATS - INVENTORY</t>
  </si>
  <si>
    <t>GOATS - OPERATIONS WITH INVENTORY</t>
  </si>
  <si>
    <t>GOATS - OPERATIONS WITH SALES</t>
  </si>
  <si>
    <t>GOATS - SALES, MEASURED IN $</t>
  </si>
  <si>
    <t>GOATS - SALES, MEASURED IN HEAD</t>
  </si>
  <si>
    <t>GOATS, ANGORA - INVENTORY</t>
  </si>
  <si>
    <t>GOATS, ANGORA - OPERATIONS WITH INVENTORY</t>
  </si>
  <si>
    <t>GOATS, ANGORA - OPERATIONS WITH SALES</t>
  </si>
  <si>
    <t>GOATS, ANGORA - SALES, MEASURED IN $</t>
  </si>
  <si>
    <t>GOATS, ANGORA - SALES, MEASURED IN HEAD</t>
  </si>
  <si>
    <t>GOATS, MEAT &amp; OTHER - INVENTORY</t>
  </si>
  <si>
    <t>GOATS, MEAT &amp; OTHER - OPERATIONS WITH INVENTORY</t>
  </si>
  <si>
    <t>GOATS, MEAT &amp; OTHER - OPERATIONS WITH SALES</t>
  </si>
  <si>
    <t>GOATS, MEAT &amp; OTHER - SALES, MEASURED IN $</t>
  </si>
  <si>
    <t>GOATS, MEAT &amp; OTHER - SALES, MEASURED IN HEAD</t>
  </si>
  <si>
    <t>GOATS, MILK - INVENTORY</t>
  </si>
  <si>
    <t>GOATS, MILK - OPERATIONS WITH INVENTORY</t>
  </si>
  <si>
    <t>GOATS, MILK - OPERATIONS WITH SALES</t>
  </si>
  <si>
    <t>GOATS, MILK - SALES, MEASURED IN $</t>
  </si>
  <si>
    <t>GOATS, MILK - SALES, MEASURED IN HEAD</t>
  </si>
  <si>
    <t>GUINEAS - INVENTORY</t>
  </si>
  <si>
    <t>GUINEAS - OPERATIONS WITH INVENTORY</t>
  </si>
  <si>
    <t>GUINEAS - OPERATIONS WITH SALES</t>
  </si>
  <si>
    <t>GUINEAS - SALES, MEASURED IN HEAD</t>
  </si>
  <si>
    <t>HOGS - INVENTORY</t>
  </si>
  <si>
    <t>HOGS - OPERATIONS WITH INVENTORY</t>
  </si>
  <si>
    <t>HOGS - OPERATIONS WITH SALES</t>
  </si>
  <si>
    <t>HOGS - SALES, MEASURED IN $</t>
  </si>
  <si>
    <t>HOGS - SALES, MEASURED IN HEAD</t>
  </si>
  <si>
    <t>HOGS - SALES, MEASURED IN PCT OF FARM OPERATIONS</t>
  </si>
  <si>
    <t>HOGS - SALES, MEASURED IN PCT OF FARM SALES</t>
  </si>
  <si>
    <t>HOGS, BREEDING - INVENTORY</t>
  </si>
  <si>
    <t>HOGS, BREEDING - OPERATIONS WITH INVENTORY</t>
  </si>
  <si>
    <t>HOGS, CONTRACT GROWER (CONTRACTEE) - INVENTORY</t>
  </si>
  <si>
    <t>HOGS, CONTRACT GROWER (CONTRACTEE) - OPERATIONS WITH INVENTORY</t>
  </si>
  <si>
    <t>HOGS, CONTRACT GROWER (CONTRACTEE) - OPERATIONS WITH SALES</t>
  </si>
  <si>
    <t>HOGS, CONTRACT GROWER (CONTRACTEE) - SALES, MEASURED IN HEAD</t>
  </si>
  <si>
    <t>HOGS, FARROW TO FEEDER - INVENTORY</t>
  </si>
  <si>
    <t>HOGS, FARROW TO FEEDER - OPERATIONS WITH INVENTORY</t>
  </si>
  <si>
    <t>HOGS, FARROW TO FEEDER - OPERATIONS WITH SALES</t>
  </si>
  <si>
    <t>HOGS, FARROW TO FEEDER - SALES, MEASURED IN HEAD</t>
  </si>
  <si>
    <t>HOGS, FARROW TO FINISH - INVENTORY</t>
  </si>
  <si>
    <t>HOGS, FARROW TO FINISH - OPERATIONS WITH INVENTORY</t>
  </si>
  <si>
    <t>HOGS, FARROW TO FINISH - OPERATIONS WITH SALES</t>
  </si>
  <si>
    <t>HOGS, FARROW TO FINISH - SALES, MEASURED IN HEAD</t>
  </si>
  <si>
    <t>HOGS, FARROW TO WEAN - INVENTORY</t>
  </si>
  <si>
    <t>HOGS, FARROW TO WEAN - OPERATIONS WITH INVENTORY</t>
  </si>
  <si>
    <t>HOGS, FARROW TO WEAN - OPERATIONS WITH SALES</t>
  </si>
  <si>
    <t>HOGS, FARROW TO WEAN - SALES, MEASURED IN HEAD</t>
  </si>
  <si>
    <t>HOGS, FINISH ONLY - INVENTORY</t>
  </si>
  <si>
    <t>HOGS, FINISH ONLY - OPERATIONS WITH INVENTORY</t>
  </si>
  <si>
    <t>HOGS, FINISH ONLY - OPERATIONS WITH SALES</t>
  </si>
  <si>
    <t>HOGS, FINISH ONLY - SALES, MEASURED IN HEAD</t>
  </si>
  <si>
    <t>HOGS, INDEPENDENT GROWER - INVENTORY</t>
  </si>
  <si>
    <t>HOGS, INDEPENDENT GROWER - OPERATIONS WITH INVENTORY</t>
  </si>
  <si>
    <t>HOGS, INDEPENDENT GROWER - OPERATIONS WITH SALES</t>
  </si>
  <si>
    <t>HOGS, INDEPENDENT GROWER - SALES, MEASURED IN HEAD</t>
  </si>
  <si>
    <t>HOGS, MARKET - INVENTORY</t>
  </si>
  <si>
    <t>HOGS, MARKET - OPERATIONS WITH INVENTORY</t>
  </si>
  <si>
    <t>HOGS, NURSERY - INVENTORY</t>
  </si>
  <si>
    <t>HOGS, NURSERY - OPERATIONS WITH INVENTORY</t>
  </si>
  <si>
    <t>HOGS, NURSERY - OPERATIONS WITH SALES</t>
  </si>
  <si>
    <t>HOGS, NURSERY - SALES, MEASURED IN HEAD</t>
  </si>
  <si>
    <t>HOGS, OTHER PRACTICES - INVENTORY</t>
  </si>
  <si>
    <t>HOGS, OTHER PRACTICES - OPERATIONS WITH INVENTORY</t>
  </si>
  <si>
    <t>HOGS, OTHER PRACTICES - OPERATIONS WITH SALES</t>
  </si>
  <si>
    <t>HOGS, OTHER PRACTICES - SALES, MEASURED IN HEAD</t>
  </si>
  <si>
    <t>HOGS, PRODUCTION CONTRACT - OPERATIONS WITH PRODUCTION</t>
  </si>
  <si>
    <t>HOGS, PRODUCTION CONTRACT - PRODUCTION, MEASURED IN HEAD</t>
  </si>
  <si>
    <t>HONEY - OPERATIONS WITH PRODUCTION</t>
  </si>
  <si>
    <t>HONEY - OPERATIONS WITH SALES</t>
  </si>
  <si>
    <t>HONEY - PRODUCTION, MEASURED IN LB</t>
  </si>
  <si>
    <t>HONEY - SALES, MEASURED IN $</t>
  </si>
  <si>
    <t>HONEY, BEE COLONIES - INVENTORY, MEASURED IN COLONIES</t>
  </si>
  <si>
    <t>HONEY, BEE COLONIES - OPERATIONS WITH INVENTORY</t>
  </si>
  <si>
    <t>HONEY, BEE COLONIES - OPERATIONS WITH SALES</t>
  </si>
  <si>
    <t>HONEY, BEE COLONIES - SALES, MEASURED IN COLONIES</t>
  </si>
  <si>
    <t>LLAMAS - INVENTORY</t>
  </si>
  <si>
    <t>LLAMAS - OPERATIONS WITH INVENTORY</t>
  </si>
  <si>
    <t>LLAMAS - OPERATIONS WITH SALES</t>
  </si>
  <si>
    <t>LLAMAS - SALES, MEASURED IN HEAD</t>
  </si>
  <si>
    <t>MILK - OPERATIONS WITH SALES</t>
  </si>
  <si>
    <t>MILK - SALES, MEASURED IN $</t>
  </si>
  <si>
    <t>MILK - SALES, MEASURED IN PCT OF FARM OPERATIONS</t>
  </si>
  <si>
    <t>MILK - SALES, MEASURED IN PCT OF FARM SALES</t>
  </si>
  <si>
    <t>MILK, INCL OTHER DAIRY PRODUCTS - OPERATIONS WITH SALES</t>
  </si>
  <si>
    <t>MILK, INCL OTHER DAIRY PRODUCTS - SALES, MEASURED IN $</t>
  </si>
  <si>
    <t>MILK, INCL OTHER DAIRY PRODUCTS - SALES, MEASURED IN PCT OF FARM SALES</t>
  </si>
  <si>
    <t>MILK, SHEEP &amp; GOAT - OPERATIONS WITH SALES</t>
  </si>
  <si>
    <t>MILK, SHEEP &amp; GOAT - SALES, MEASURED IN $</t>
  </si>
  <si>
    <t>(Z)</t>
  </si>
  <si>
    <t>MINK, LIVE &amp; PELTS - INVENTORY</t>
  </si>
  <si>
    <t>MINK, LIVE &amp; PELTS - OPERATIONS WITH INVENTORY</t>
  </si>
  <si>
    <t>MOHAIR, ANGORA - OPERATIONS WITH PRODUCTION</t>
  </si>
  <si>
    <t>MOHAIR, ANGORA - PRODUCTION, MEASURED IN LB</t>
  </si>
  <si>
    <t>OSTRICHES - INVENTORY</t>
  </si>
  <si>
    <t>OSTRICHES - OPERATIONS WITH INVENTORY</t>
  </si>
  <si>
    <t>OSTRICHES - OPERATIONS WITH SALES</t>
  </si>
  <si>
    <t>OSTRICHES - SALES, MEASURED IN HEAD</t>
  </si>
  <si>
    <t>PEAFOWL, HENS &amp; COCKS - INVENTORY</t>
  </si>
  <si>
    <t>PEAFOWL, HENS &amp; COCKS - OPERATIONS WITH INVENTORY</t>
  </si>
  <si>
    <t>PEAFOWL, HENS &amp; COCKS - OPERATIONS WITH SALES</t>
  </si>
  <si>
    <t>PEAFOWL, HENS &amp; COCKS - SALES, MEASURED IN HEAD</t>
  </si>
  <si>
    <t>PHEASANTS - INVENTORY</t>
  </si>
  <si>
    <t>PHEASANTS - OPERATIONS WITH INVENTORY</t>
  </si>
  <si>
    <t>PHEASANTS - OPERATIONS WITH SALES</t>
  </si>
  <si>
    <t>PHEASANTS - SALES, MEASURED IN HEAD</t>
  </si>
  <si>
    <t>PIGEONS &amp; SQUAB - INVENTORY</t>
  </si>
  <si>
    <t>PIGEONS &amp; SQUAB - OPERATIONS WITH INVENTORY</t>
  </si>
  <si>
    <t>PIGEONS &amp; SQUAB - OPERATIONS WITH SALES</t>
  </si>
  <si>
    <t>PIGEONS &amp; SQUAB - SALES, MEASURED IN HEAD</t>
  </si>
  <si>
    <t>POULTRY TOTALS - HATCHED, MEASURED IN HEAD</t>
  </si>
  <si>
    <t>POULTRY TOTALS - OPERATIONS WITH HATCHED</t>
  </si>
  <si>
    <t>POULTRY TOTALS - OPERATIONS WITH INVENTORY</t>
  </si>
  <si>
    <t>POULTRY TOTALS, INCL EGGS - OPERATIONS WITH SALES</t>
  </si>
  <si>
    <t>POULTRY TOTALS, INCL EGGS - SALES, MEASURED IN $</t>
  </si>
  <si>
    <t>POULTRY TOTALS, INCL EGGS - SALES, MEASURED IN PCT OF FARM OPERATIONS</t>
  </si>
  <si>
    <t>POULTRY TOTALS, INCL EGGS - SALES, MEASURED IN PCT OF FARM SALES</t>
  </si>
  <si>
    <t>POULTRY, OTHER - INVENTORY</t>
  </si>
  <si>
    <t>POULTRY, OTHER - OPERATIONS WITH INVENTORY</t>
  </si>
  <si>
    <t>POULTRY, OTHER - OPERATIONS WITH SALES</t>
  </si>
  <si>
    <t>POULTRY, OTHER - SALES, MEASURED IN HEAD</t>
  </si>
  <si>
    <t>POULTRY, OTHER, INCL DUCKS &amp; GEESE - OPERATIONS WITH INVENTORY</t>
  </si>
  <si>
    <t>POULTRY, OTHER, INCL DUCKS &amp; GEESE - OPERATIONS WITH SALES</t>
  </si>
  <si>
    <t>QUAIL - INVENTORY</t>
  </si>
  <si>
    <t>QUAIL - OPERATIONS WITH INVENTORY</t>
  </si>
  <si>
    <t>QUAIL - OPERATIONS WITH SALES</t>
  </si>
  <si>
    <t>QUAIL - SALES, MEASURED IN HEAD</t>
  </si>
  <si>
    <t>RABBITS, LIVE &amp; PELTS - INVENTORY</t>
  </si>
  <si>
    <t>RABBITS, LIVE &amp; PELTS - NUMBER OF SALES</t>
  </si>
  <si>
    <t>RABBITS, LIVE &amp; PELTS - OPERATIONS WITH INVENTORY</t>
  </si>
  <si>
    <t>RABBITS, LIVE &amp; PELTS - OPERATIONS WITH SALES</t>
  </si>
  <si>
    <t>RABBITS, LIVE - INVENTORY</t>
  </si>
  <si>
    <t>RABBITS, LIVE - NUMBER OF SALES</t>
  </si>
  <si>
    <t>RABBITS, LIVE - OPERATIONS WITH INVENTORY</t>
  </si>
  <si>
    <t>RABBITS, LIVE - OPERATIONS WITH SALES</t>
  </si>
  <si>
    <t>RABBITS, LIVE - SALES, MEASURED IN $</t>
  </si>
  <si>
    <t>SHEEP, EWES, BREEDING, GE 1 YEAR - INVENTORY</t>
  </si>
  <si>
    <t>SHEEP, EWES, BREEDING, GE 1 YEAR - OPERATIONS WITH INVENTORY</t>
  </si>
  <si>
    <t>SHEEP, INCL LAMBS - INVENTORY</t>
  </si>
  <si>
    <t>SHEEP, INCL LAMBS - OPERATIONS WITH INVENTORY</t>
  </si>
  <si>
    <t>SHEEP, INCL LAMBS - OPERATIONS WITH SALES</t>
  </si>
  <si>
    <t>SHEEP, INCL LAMBS - SALES, MEASURED IN $</t>
  </si>
  <si>
    <t>SHEEP, INCL LAMBS - SALES, MEASURED IN HEAD</t>
  </si>
  <si>
    <t>SHEEP, INCL LAMBS, HAIR SHEEP OR WOOL-HAIR CROSSES - INVENTORY</t>
  </si>
  <si>
    <t>SHEEP, INCL LAMBS, HAIR SHEEP OR WOOL-HAIR CROSSES - OPERATIONS WITH INVENTORY</t>
  </si>
  <si>
    <t>SHEEP, INCL LAMBS, HAIR SHEEP OR WOOL-HAIR CROSSES, RAISED OR SOLD - NUMBER OF OPERATIONS</t>
  </si>
  <si>
    <t>SHEEP &amp; GOATS TOTALS, INCL PRODUCTS - OPERATIONS WITH SALES</t>
  </si>
  <si>
    <t>SHEEP &amp; GOATS TOTALS, INCL PRODUCTS - SALES, MEASURED IN $</t>
  </si>
  <si>
    <t>SHEEP &amp; GOATS TOTALS, INCL PRODUCTS - SALES, MEASURED IN PCT OF FARM SALES</t>
  </si>
  <si>
    <t>SHEEP &amp; GOATS TOTALS, INCL WOOL &amp; MOHAIR &amp; MILK - OPERATIONS WITH SALES</t>
  </si>
  <si>
    <t>SHEEP &amp; GOATS TOTALS, INCL WOOL &amp; MOHAIR &amp; MILK - SALES, MEASURED IN $</t>
  </si>
  <si>
    <t>SHEEP &amp; GOATS TOTALS, INCL WOOL &amp; MOHAIR &amp; MILK - SALES, MEASURED IN PCT OF FARM OPERATIONS</t>
  </si>
  <si>
    <t>SHEEP &amp; GOATS TOTALS, INCL WOOL &amp; MOHAIR &amp; MILK - SALES, MEASURED IN PCT OF FARM SALES</t>
  </si>
  <si>
    <t>SPECIALTY ANIMAL TOTALS, (EXCL EQUINE) - OPERATIONS WITH SALES</t>
  </si>
  <si>
    <t>SPECIALTY ANIMAL TOTALS, (EXCL EQUINE) - SALES, MEASURED IN $</t>
  </si>
  <si>
    <t>SPECIALTY ANIMAL TOTALS, (EXCL EQUINE) - SALES, MEASURED IN PCT OF FARM OPERATIONS</t>
  </si>
  <si>
    <t>SPECIALTY ANIMAL TOTALS, (EXCL EQUINE) - SALES, MEASURED IN PCT OF FARM SALES</t>
  </si>
  <si>
    <t>SPECIALTY ANIMALS, OTHER, ANIMALS ONLY - OPERATIONS WITH INVENTORY</t>
  </si>
  <si>
    <t>SPECIALTY ANIMALS, OTHER, ANIMALS ONLY - OPERATIONS WITH SALES</t>
  </si>
  <si>
    <t>SPECIALTY ANIMALS, OTHER, ANIMALS ONLY - SALES, MEASURED IN $</t>
  </si>
  <si>
    <t>SPECIALTY ANIMALS, OTHER, PRODUCTS ONLY - OPERATIONS WITH PRODUCTION</t>
  </si>
  <si>
    <t>SPECIALTY ANIMALS, OTHER, PRODUCTS ONLY - SALES, MEASURED IN $</t>
  </si>
  <si>
    <t>TURKEYS - INVENTORY</t>
  </si>
  <si>
    <t>TURKEYS - OPERATIONS WITH INVENTORY</t>
  </si>
  <si>
    <t>TURKEYS - OPERATIONS WITH SALES</t>
  </si>
  <si>
    <t>TURKEYS - SALES, MEASURED IN HEAD</t>
  </si>
  <si>
    <t>WOOL - OPERATIONS WITH PRODUCTION</t>
  </si>
  <si>
    <t>WOOL - PRODUCTION, MEASURED IN LB</t>
  </si>
  <si>
    <t>WOOL - SALES, MEASURED IN $</t>
  </si>
  <si>
    <t>Year</t>
  </si>
  <si>
    <t>Title</t>
  </si>
  <si>
    <t>https://www.nass.usda.gov/Data_and_Statistics/index.php</t>
  </si>
  <si>
    <t>Commodity (Hyperlink)</t>
  </si>
  <si>
    <t>Source:</t>
  </si>
  <si>
    <t>Sector:</t>
  </si>
  <si>
    <t>State:</t>
  </si>
  <si>
    <t>Hawaii</t>
  </si>
  <si>
    <t>Note 1:</t>
  </si>
  <si>
    <t>USDA NASS Census of Agriculture</t>
  </si>
  <si>
    <t>State-Level Total</t>
  </si>
  <si>
    <t>Estimate:</t>
  </si>
  <si>
    <t>Note 2:</t>
  </si>
  <si>
    <t xml:space="preserve">(D) — Withheld to avoid disclosing data for individual operations. When fewer than three operations report a given item, or when one operation dominates the statistic so heavily that its data could be identified, NASS suppresses the value and replaces it with (D). This is a confidentiality protection required by law.
(NA) or (N/A) — Not available. The data were not collected, not applicable to that category, or the survey did not cover that item for that particular year or geography.
- Blank / empty cell — Generally means the data were not collected for that year/commodity combination, the survey didn't cover it, or no farms reported that item. Distinct from (D) in that there's no suppression concern — the data simply don't exist.
</t>
  </si>
  <si>
    <t>Animals &amp; Products sector covers the complete accounting of livestock, poultry, specialty animals, and related products on U.S. farms and ranches. The Census of Agriculture is conducted every five years by the National Agricultural Statistics Service (NASS). The reference years in this database span 1997–2022.  Only selected data items with aggregated statistics are provided in this database.</t>
  </si>
  <si>
    <t>Data Items:</t>
  </si>
  <si>
    <t>Inventory, Production Quantities, Sales Value, and Number of Operations</t>
  </si>
  <si>
    <t>Animal &amp;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</si>
</sst>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
    </font>
    <font>
      <sz val="11"/>
      <color theme="1"/>
      <name val="Calibri"/>
      <family val="2"/>
      <scheme val="minor"/>
    </font>
    <font>
      <sz val="11"/>
      <color theme="1"/>
      <name val="Calibri"/>
      <family val="2"/>
      <scheme val="minor"/>
    </font>
    <font>
      <b/>
      <sz val="10"/>
      <color rgb="FFFFFFFF"/>
      <name val="Arial"/>
      <charset val="1"/>
    </font>
    <font>
      <sz val="10"/>
      <name val="Arial"/>
      <charset val="1"/>
    </font>
    <font>
      <u/>
      <sz val="11"/>
      <color theme="10"/>
      <name val="Calibri"/>
      <family val="2"/>
      <charset val="1"/>
    </font>
    <font>
      <b/>
      <sz val="11"/>
      <color theme="1"/>
      <name val="Calibri"/>
      <family val="2"/>
      <scheme val="minor"/>
    </font>
    <font>
      <b/>
      <sz val="11"/>
      <color rgb="FFFFFFFF"/>
      <name val="Calibri"/>
      <family val="2"/>
      <scheme val="minor"/>
    </font>
    <font>
      <u/>
      <sz val="11"/>
      <color rgb="FF0563C1"/>
      <name val="Calibri"/>
      <family val="2"/>
      <scheme val="minor"/>
    </font>
    <font>
      <sz val="11"/>
      <name val="Calibri"/>
      <family val="2"/>
      <scheme val="minor"/>
    </font>
    <font>
      <sz val="11"/>
      <color theme="1"/>
      <name val="Calibri"/>
      <family val="2"/>
    </font>
  </fonts>
  <fills count="3">
    <fill>
      <patternFill patternType="none"/>
    </fill>
    <fill>
      <patternFill patternType="gray125"/>
    </fill>
    <fill>
      <patternFill patternType="solid">
        <fgColor rgb="FF1F4E79"/>
        <bgColor rgb="FF003366"/>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3" fillId="2"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2" fillId="0" borderId="2" xfId="0" applyFont="1" applyBorder="1" applyAlignment="1">
      <alignment horizontal="center"/>
    </xf>
    <xf numFmtId="0" fontId="9" fillId="0" borderId="3" xfId="0" applyFont="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2" fillId="0" borderId="7" xfId="0" applyFont="1" applyBorder="1" applyAlignment="1">
      <alignment horizontal="center"/>
    </xf>
    <xf numFmtId="0" fontId="8" fillId="0" borderId="8"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5" fillId="0" borderId="0" xfId="1"/>
    <xf numFmtId="0" fontId="7" fillId="2" borderId="4" xfId="0" applyFont="1" applyFill="1" applyBorder="1" applyAlignment="1">
      <alignment horizontal="center" vertical="top" wrapText="1"/>
    </xf>
    <xf numFmtId="0" fontId="6" fillId="0" borderId="0" xfId="0" applyFont="1"/>
    <xf numFmtId="0" fontId="10" fillId="0" borderId="0" xfId="0" applyFont="1"/>
    <xf numFmtId="0" fontId="1" fillId="0" borderId="0" xfId="0" applyFont="1" applyAlignment="1">
      <alignment horizontal="left" vertical="top"/>
    </xf>
    <xf numFmtId="0" fontId="1" fillId="0" borderId="0" xfId="0" applyFont="1" applyAlignment="1">
      <alignment vertical="top"/>
    </xf>
    <xf numFmtId="0" fontId="0" fillId="0" borderId="0" xfId="0" applyAlignment="1">
      <alignment vertical="top" wrapText="1"/>
    </xf>
    <xf numFmtId="0" fontId="1" fillId="0" borderId="0" xfId="0" applyFont="1"/>
    <xf numFmtId="0" fontId="1" fillId="0" borderId="0" xfId="0" applyFont="1" applyAlignment="1">
      <alignment horizontal="left" vertical="top" wrapText="1"/>
    </xf>
  </cellXfs>
  <cellStyles count="2">
    <cellStyle name="Hyperlink" xfId="1" builtinId="8"/>
    <cellStyle name="Normal" xfId="0" builtinId="0"/>
  </cellStyles>
  <dxfs count="8">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rgb="FF0563C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FFFFFF"/>
        <name val="Calibri"/>
        <family val="2"/>
        <scheme val="minor"/>
      </font>
      <fill>
        <patternFill patternType="solid">
          <fgColor rgb="FF003366"/>
          <bgColor rgb="FF1F4E79"/>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D04E4A2-9176-46D5-81D9-6D7C43ADE1A7}" name="Table36" displayName="Table36" ref="A7:D42" totalsRowShown="0" headerRowDxfId="7" headerRowBorderDxfId="6" tableBorderDxfId="5" totalsRowBorderDxfId="4">
  <autoFilter ref="A7:D42" xr:uid="{AD04E4A2-9176-46D5-81D9-6D7C43ADE1A7}"/>
  <tableColumns count="4">
    <tableColumn id="1" xr3:uid="{74A09079-ECB3-4F28-A794-67D0856897DB}" name="Title" dataDxfId="3"/>
    <tableColumn id="2" xr3:uid="{AF53FFD5-A6A1-4605-A7DC-FE7474E25F9E}" name="Commodity (Hyperlink)" dataDxfId="2"/>
    <tableColumn id="3" xr3:uid="{38C47820-50B5-459B-9C8B-8FC6860EC8C5}" name="Year" dataDxfId="1"/>
    <tableColumn id="4" xr3:uid="{54031697-B9C2-4820-93E3-DD3E5E4A02F7}" name="Group" dataDxfId="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_DUCKS" displayName="T_DUCKS" ref="A1:E7" totalsRowShown="0">
  <autoFilter ref="A1:E7" xr:uid="{00000000-0009-0000-0100-000009000000}"/>
  <tableColumns count="5">
    <tableColumn id="1" xr3:uid="{00000000-0010-0000-0800-000001000000}" name="YEAR"/>
    <tableColumn id="2" xr3:uid="{00000000-0010-0000-0800-000002000000}" name="DUCKS - INVENTORY"/>
    <tableColumn id="3" xr3:uid="{00000000-0010-0000-0800-000003000000}" name="DUCKS - OPERATIONS WITH INVENTORY"/>
    <tableColumn id="4" xr3:uid="{00000000-0010-0000-0800-000004000000}" name="DUCKS - OPERATIONS WITH SALES"/>
    <tableColumn id="5" xr3:uid="{00000000-0010-0000-0800-000005000000}" name="DUCKS - SALES, MEASURED IN HEAD"/>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_ELK" displayName="T_ELK" ref="A1:F5" totalsRowShown="0">
  <autoFilter ref="A1:F5" xr:uid="{00000000-0009-0000-0100-00000A000000}"/>
  <tableColumns count="6">
    <tableColumn id="1" xr3:uid="{00000000-0010-0000-0900-000001000000}" name="YEAR"/>
    <tableColumn id="2" xr3:uid="{00000000-0010-0000-0900-000002000000}" name="ELK - INVENTORY"/>
    <tableColumn id="3" xr3:uid="{00000000-0010-0000-0900-000003000000}" name="ELK - OPERATIONS WITH INVENTORY"/>
    <tableColumn id="4" xr3:uid="{00000000-0010-0000-0900-000004000000}" name="ELK - OPERATIONS WITH SALES"/>
    <tableColumn id="5" xr3:uid="{00000000-0010-0000-0900-000005000000}" name="ELK - SALES, MEASURED IN $"/>
    <tableColumn id="6" xr3:uid="{00000000-0010-0000-0900-000006000000}" name="ELK - SALES, MEASURED IN HEAD"/>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_EMUS" displayName="T_EMUS" ref="A1:C2" totalsRowShown="0">
  <autoFilter ref="A1:C2" xr:uid="{00000000-0009-0000-0100-00000B000000}"/>
  <tableColumns count="3">
    <tableColumn id="1" xr3:uid="{00000000-0010-0000-0A00-000001000000}" name="YEAR"/>
    <tableColumn id="2" xr3:uid="{00000000-0010-0000-0A00-000002000000}" name="EMUS - OPERATIONS WITH SALES"/>
    <tableColumn id="3" xr3:uid="{00000000-0010-0000-0A00-000003000000}" name="EMUS - SALES, MEASURED IN HEAD"/>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_EQUINE" displayName="T_EQUINE" ref="A1:Z7" totalsRowShown="0">
  <autoFilter ref="A1:Z7" xr:uid="{00000000-0009-0000-0100-00000C000000}"/>
  <tableColumns count="26">
    <tableColumn id="1" xr3:uid="{00000000-0010-0000-0B00-000001000000}" name="YEAR"/>
    <tableColumn id="2" xr3:uid="{00000000-0010-0000-0B00-000002000000}" name="EQUINE, (HORSES &amp; PONIES) &amp; (MULES &amp; BURROS &amp; DONKEYS) - OPERATIONS WITH SALES"/>
    <tableColumn id="3" xr3:uid="{00000000-0010-0000-0B00-000003000000}" name="EQUINE, (HORSES &amp; PONIES) &amp; (MULES &amp; BURROS &amp; DONKEYS) - SALES, MEASURED IN $"/>
    <tableColumn id="4" xr3:uid="{00000000-0010-0000-0B00-000004000000}" name="EQUINE, (HORSES &amp; PONIES) &amp; (MULES &amp; BURROS &amp; DONKEYS) - SALES, MEASURED IN PCT OF FARM OPERATIONS"/>
    <tableColumn id="5" xr3:uid="{00000000-0010-0000-0B00-000005000000}" name="EQUINE, (HORSES &amp; PONIES) &amp; (MULES &amp; BURROS &amp; DONKEYS) - SALES, MEASURED IN PCT OF FARM SALES"/>
    <tableColumn id="6" xr3:uid="{00000000-0010-0000-0B00-000006000000}" name="EQUINE, (HORSES &amp; PONIES, OWNED) &amp; (MULES &amp; BURROS &amp; DONKEYS, ANY) - OPERATIONS WITH SALES"/>
    <tableColumn id="7" xr3:uid="{00000000-0010-0000-0B00-000007000000}" name="EQUINE, (HORSES &amp; PONIES, OWNED) &amp; (MULES &amp; BURROS &amp; DONKEYS, ANY) - SALES, MEASURED IN $"/>
    <tableColumn id="8" xr3:uid="{00000000-0010-0000-0B00-000008000000}" name="EQUINE, (HORSES &amp; PONIES, OWNED) &amp; (MULES &amp; BURROS &amp; DONKEYS, ANY) - SALES, MEASURED IN PCT OF FARM OPERATIONS"/>
    <tableColumn id="9" xr3:uid="{00000000-0010-0000-0B00-000009000000}" name="EQUINE, (HORSES &amp; PONIES, OWNED) &amp; (MULES &amp; BURROS &amp; DONKEYS, ANY) - SALES, MEASURED IN PCT OF FARM SALES"/>
    <tableColumn id="10" xr3:uid="{00000000-0010-0000-0B00-00000A000000}" name="EQUINE, HORSES &amp; PONIES - INVENTORY"/>
    <tableColumn id="11" xr3:uid="{00000000-0010-0000-0B00-00000B000000}" name="EQUINE, HORSES &amp; PONIES - OPERATIONS WITH INVENTORY"/>
    <tableColumn id="12" xr3:uid="{00000000-0010-0000-0B00-00000C000000}" name="EQUINE, HORSES &amp; PONIES - OPERATIONS WITH SALES"/>
    <tableColumn id="13" xr3:uid="{00000000-0010-0000-0B00-00000D000000}" name="EQUINE, HORSES &amp; PONIES - SALES, MEASURED IN $"/>
    <tableColumn id="14" xr3:uid="{00000000-0010-0000-0B00-00000E000000}" name="EQUINE, HORSES &amp; PONIES - SALES, MEASURED IN HEAD"/>
    <tableColumn id="15" xr3:uid="{00000000-0010-0000-0B00-00000F000000}" name="EQUINE, HORSES &amp; PONIES, OWNED - INVENTORY"/>
    <tableColumn id="16" xr3:uid="{00000000-0010-0000-0B00-000010000000}" name="EQUINE, HORSES &amp; PONIES, OWNED - OPERATIONS WITH INVENTORY"/>
    <tableColumn id="17" xr3:uid="{00000000-0010-0000-0B00-000011000000}" name="EQUINE, HORSES &amp; PONIES, OWNED - OPERATIONS WITH SALES"/>
    <tableColumn id="18" xr3:uid="{00000000-0010-0000-0B00-000012000000}" name="EQUINE, HORSES &amp; PONIES, OWNED - SALES, MEASURED IN $"/>
    <tableColumn id="19" xr3:uid="{00000000-0010-0000-0B00-000013000000}" name="EQUINE, HORSES &amp; PONIES, OWNED - SALES, MEASURED IN HEAD"/>
    <tableColumn id="20" xr3:uid="{00000000-0010-0000-0B00-000014000000}" name="EQUINE, MULES &amp; BURROS &amp; DONKEYS - INVENTORY"/>
    <tableColumn id="21" xr3:uid="{00000000-0010-0000-0B00-000015000000}" name="EQUINE, MULES &amp; BURROS &amp; DONKEYS - OPERATIONS WITH INVENTORY"/>
    <tableColumn id="22" xr3:uid="{00000000-0010-0000-0B00-000016000000}" name="EQUINE, MULES &amp; BURROS &amp; DONKEYS - OPERATIONS WITH SALES"/>
    <tableColumn id="23" xr3:uid="{00000000-0010-0000-0B00-000017000000}" name="EQUINE, MULES &amp; BURROS &amp; DONKEYS - SALES, MEASURED IN $"/>
    <tableColumn id="24" xr3:uid="{00000000-0010-0000-0B00-000018000000}" name="EQUINE, MULES &amp; BURROS &amp; DONKEYS - SALES, MEASURED IN HEAD"/>
    <tableColumn id="25" xr3:uid="{00000000-0010-0000-0B00-000019000000}" name="EQUINE, PRODUCTS ONLY - OPERATIONS WITH SALES"/>
    <tableColumn id="26" xr3:uid="{00000000-0010-0000-0B00-00001A000000}" name="EQUINE, PRODUCTS ONLY - SALES, MEASURED IN $"/>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_GEESE" displayName="T_GEESE" ref="A1:E7" totalsRowShown="0">
  <autoFilter ref="A1:E7" xr:uid="{00000000-0009-0000-0100-00000D000000}"/>
  <tableColumns count="5">
    <tableColumn id="1" xr3:uid="{00000000-0010-0000-0C00-000001000000}" name="YEAR"/>
    <tableColumn id="2" xr3:uid="{00000000-0010-0000-0C00-000002000000}" name="GEESE - INVENTORY"/>
    <tableColumn id="3" xr3:uid="{00000000-0010-0000-0C00-000003000000}" name="GEESE - OPERATIONS WITH INVENTORY"/>
    <tableColumn id="4" xr3:uid="{00000000-0010-0000-0C00-000004000000}" name="GEESE - OPERATIONS WITH SALES"/>
    <tableColumn id="5" xr3:uid="{00000000-0010-0000-0C00-000005000000}" name="GEESE - SALES, MEASURED IN HEAD"/>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_GOATS" displayName="T_GOATS" ref="A1:U7" totalsRowShown="0">
  <autoFilter ref="A1:U7" xr:uid="{00000000-0009-0000-0100-00000E000000}"/>
  <tableColumns count="21">
    <tableColumn id="1" xr3:uid="{00000000-0010-0000-0D00-000001000000}" name="YEAR"/>
    <tableColumn id="2" xr3:uid="{00000000-0010-0000-0D00-000002000000}" name="GOATS - INVENTORY"/>
    <tableColumn id="3" xr3:uid="{00000000-0010-0000-0D00-000003000000}" name="GOATS - OPERATIONS WITH INVENTORY"/>
    <tableColumn id="4" xr3:uid="{00000000-0010-0000-0D00-000004000000}" name="GOATS - OPERATIONS WITH SALES"/>
    <tableColumn id="5" xr3:uid="{00000000-0010-0000-0D00-000005000000}" name="GOATS - SALES, MEASURED IN $"/>
    <tableColumn id="6" xr3:uid="{00000000-0010-0000-0D00-000006000000}" name="GOATS - SALES, MEASURED IN HEAD"/>
    <tableColumn id="7" xr3:uid="{00000000-0010-0000-0D00-000007000000}" name="GOATS, ANGORA - INVENTORY"/>
    <tableColumn id="8" xr3:uid="{00000000-0010-0000-0D00-000008000000}" name="GOATS, ANGORA - OPERATIONS WITH INVENTORY"/>
    <tableColumn id="9" xr3:uid="{00000000-0010-0000-0D00-000009000000}" name="GOATS, ANGORA - OPERATIONS WITH SALES"/>
    <tableColumn id="10" xr3:uid="{00000000-0010-0000-0D00-00000A000000}" name="GOATS, ANGORA - SALES, MEASURED IN $"/>
    <tableColumn id="11" xr3:uid="{00000000-0010-0000-0D00-00000B000000}" name="GOATS, ANGORA - SALES, MEASURED IN HEAD"/>
    <tableColumn id="12" xr3:uid="{00000000-0010-0000-0D00-00000C000000}" name="GOATS, MEAT &amp; OTHER - INVENTORY"/>
    <tableColumn id="13" xr3:uid="{00000000-0010-0000-0D00-00000D000000}" name="GOATS, MEAT &amp; OTHER - OPERATIONS WITH INVENTORY"/>
    <tableColumn id="14" xr3:uid="{00000000-0010-0000-0D00-00000E000000}" name="GOATS, MEAT &amp; OTHER - OPERATIONS WITH SALES"/>
    <tableColumn id="15" xr3:uid="{00000000-0010-0000-0D00-00000F000000}" name="GOATS, MEAT &amp; OTHER - SALES, MEASURED IN $"/>
    <tableColumn id="16" xr3:uid="{00000000-0010-0000-0D00-000010000000}" name="GOATS, MEAT &amp; OTHER - SALES, MEASURED IN HEAD"/>
    <tableColumn id="17" xr3:uid="{00000000-0010-0000-0D00-000011000000}" name="GOATS, MILK - INVENTORY"/>
    <tableColumn id="18" xr3:uid="{00000000-0010-0000-0D00-000012000000}" name="GOATS, MILK - OPERATIONS WITH INVENTORY"/>
    <tableColumn id="19" xr3:uid="{00000000-0010-0000-0D00-000013000000}" name="GOATS, MILK - OPERATIONS WITH SALES"/>
    <tableColumn id="20" xr3:uid="{00000000-0010-0000-0D00-000014000000}" name="GOATS, MILK - SALES, MEASURED IN $"/>
    <tableColumn id="21" xr3:uid="{00000000-0010-0000-0D00-000015000000}" name="GOATS, MILK - SALES, MEASURED IN HEAD"/>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_GUINEAS" displayName="T_GUINEAS" ref="A1:E3" totalsRowShown="0">
  <autoFilter ref="A1:E3" xr:uid="{00000000-0009-0000-0100-00000F000000}"/>
  <tableColumns count="5">
    <tableColumn id="1" xr3:uid="{00000000-0010-0000-0E00-000001000000}" name="YEAR"/>
    <tableColumn id="2" xr3:uid="{00000000-0010-0000-0E00-000002000000}" name="GUINEAS - INVENTORY"/>
    <tableColumn id="3" xr3:uid="{00000000-0010-0000-0E00-000003000000}" name="GUINEAS - OPERATIONS WITH INVENTORY"/>
    <tableColumn id="4" xr3:uid="{00000000-0010-0000-0E00-000004000000}" name="GUINEAS - OPERATIONS WITH SALES"/>
    <tableColumn id="5" xr3:uid="{00000000-0010-0000-0E00-000005000000}" name="GUINEAS - SALES, MEASURED IN HEAD"/>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_HOGS" displayName="T_HOGS" ref="A1:AT7" totalsRowShown="0">
  <autoFilter ref="A1:AT7" xr:uid="{00000000-0009-0000-0100-000010000000}"/>
  <tableColumns count="46">
    <tableColumn id="1" xr3:uid="{00000000-0010-0000-0F00-000001000000}" name="YEAR"/>
    <tableColumn id="2" xr3:uid="{00000000-0010-0000-0F00-000002000000}" name="HOGS - INVENTORY"/>
    <tableColumn id="3" xr3:uid="{00000000-0010-0000-0F00-000003000000}" name="HOGS - OPERATIONS WITH INVENTORY"/>
    <tableColumn id="4" xr3:uid="{00000000-0010-0000-0F00-000004000000}" name="HOGS - OPERATIONS WITH SALES"/>
    <tableColumn id="5" xr3:uid="{00000000-0010-0000-0F00-000005000000}" name="HOGS - SALES, MEASURED IN $"/>
    <tableColumn id="6" xr3:uid="{00000000-0010-0000-0F00-000006000000}" name="HOGS - SALES, MEASURED IN HEAD"/>
    <tableColumn id="7" xr3:uid="{00000000-0010-0000-0F00-000007000000}" name="HOGS - SALES, MEASURED IN PCT OF FARM OPERATIONS"/>
    <tableColumn id="8" xr3:uid="{00000000-0010-0000-0F00-000008000000}" name="HOGS - SALES, MEASURED IN PCT OF FARM SALES"/>
    <tableColumn id="9" xr3:uid="{00000000-0010-0000-0F00-000009000000}" name="HOGS, BREEDING - INVENTORY"/>
    <tableColumn id="10" xr3:uid="{00000000-0010-0000-0F00-00000A000000}" name="HOGS, BREEDING - OPERATIONS WITH INVENTORY"/>
    <tableColumn id="11" xr3:uid="{00000000-0010-0000-0F00-00000B000000}" name="HOGS, CONTRACT GROWER (CONTRACTEE) - INVENTORY"/>
    <tableColumn id="12" xr3:uid="{00000000-0010-0000-0F00-00000C000000}" name="HOGS, CONTRACT GROWER (CONTRACTEE) - OPERATIONS WITH INVENTORY"/>
    <tableColumn id="13" xr3:uid="{00000000-0010-0000-0F00-00000D000000}" name="HOGS, CONTRACT GROWER (CONTRACTEE) - OPERATIONS WITH SALES"/>
    <tableColumn id="14" xr3:uid="{00000000-0010-0000-0F00-00000E000000}" name="HOGS, CONTRACT GROWER (CONTRACTEE) - SALES, MEASURED IN HEAD"/>
    <tableColumn id="15" xr3:uid="{00000000-0010-0000-0F00-00000F000000}" name="HOGS, FARROW TO FEEDER - INVENTORY"/>
    <tableColumn id="16" xr3:uid="{00000000-0010-0000-0F00-000010000000}" name="HOGS, FARROW TO FEEDER - OPERATIONS WITH INVENTORY"/>
    <tableColumn id="17" xr3:uid="{00000000-0010-0000-0F00-000011000000}" name="HOGS, FARROW TO FEEDER - OPERATIONS WITH SALES"/>
    <tableColumn id="18" xr3:uid="{00000000-0010-0000-0F00-000012000000}" name="HOGS, FARROW TO FEEDER - SALES, MEASURED IN HEAD"/>
    <tableColumn id="19" xr3:uid="{00000000-0010-0000-0F00-000013000000}" name="HOGS, FARROW TO FINISH - INVENTORY"/>
    <tableColumn id="20" xr3:uid="{00000000-0010-0000-0F00-000014000000}" name="HOGS, FARROW TO FINISH - OPERATIONS WITH INVENTORY"/>
    <tableColumn id="21" xr3:uid="{00000000-0010-0000-0F00-000015000000}" name="HOGS, FARROW TO FINISH - OPERATIONS WITH SALES"/>
    <tableColumn id="22" xr3:uid="{00000000-0010-0000-0F00-000016000000}" name="HOGS, FARROW TO FINISH - SALES, MEASURED IN HEAD"/>
    <tableColumn id="23" xr3:uid="{00000000-0010-0000-0F00-000017000000}" name="HOGS, FARROW TO WEAN - INVENTORY"/>
    <tableColumn id="24" xr3:uid="{00000000-0010-0000-0F00-000018000000}" name="HOGS, FARROW TO WEAN - OPERATIONS WITH INVENTORY"/>
    <tableColumn id="25" xr3:uid="{00000000-0010-0000-0F00-000019000000}" name="HOGS, FARROW TO WEAN - OPERATIONS WITH SALES"/>
    <tableColumn id="26" xr3:uid="{00000000-0010-0000-0F00-00001A000000}" name="HOGS, FARROW TO WEAN - SALES, MEASURED IN HEAD"/>
    <tableColumn id="27" xr3:uid="{00000000-0010-0000-0F00-00001B000000}" name="HOGS, FINISH ONLY - INVENTORY"/>
    <tableColumn id="28" xr3:uid="{00000000-0010-0000-0F00-00001C000000}" name="HOGS, FINISH ONLY - OPERATIONS WITH INVENTORY"/>
    <tableColumn id="29" xr3:uid="{00000000-0010-0000-0F00-00001D000000}" name="HOGS, FINISH ONLY - OPERATIONS WITH SALES"/>
    <tableColumn id="30" xr3:uid="{00000000-0010-0000-0F00-00001E000000}" name="HOGS, FINISH ONLY - SALES, MEASURED IN HEAD"/>
    <tableColumn id="31" xr3:uid="{00000000-0010-0000-0F00-00001F000000}" name="HOGS, INDEPENDENT GROWER - INVENTORY"/>
    <tableColumn id="32" xr3:uid="{00000000-0010-0000-0F00-000020000000}" name="HOGS, INDEPENDENT GROWER - OPERATIONS WITH INVENTORY"/>
    <tableColumn id="33" xr3:uid="{00000000-0010-0000-0F00-000021000000}" name="HOGS, INDEPENDENT GROWER - OPERATIONS WITH SALES"/>
    <tableColumn id="34" xr3:uid="{00000000-0010-0000-0F00-000022000000}" name="HOGS, INDEPENDENT GROWER - SALES, MEASURED IN HEAD"/>
    <tableColumn id="35" xr3:uid="{00000000-0010-0000-0F00-000023000000}" name="HOGS, MARKET - INVENTORY"/>
    <tableColumn id="36" xr3:uid="{00000000-0010-0000-0F00-000024000000}" name="HOGS, MARKET - OPERATIONS WITH INVENTORY"/>
    <tableColumn id="37" xr3:uid="{00000000-0010-0000-0F00-000025000000}" name="HOGS, NURSERY - INVENTORY"/>
    <tableColumn id="38" xr3:uid="{00000000-0010-0000-0F00-000026000000}" name="HOGS, NURSERY - OPERATIONS WITH INVENTORY"/>
    <tableColumn id="39" xr3:uid="{00000000-0010-0000-0F00-000027000000}" name="HOGS, NURSERY - OPERATIONS WITH SALES"/>
    <tableColumn id="40" xr3:uid="{00000000-0010-0000-0F00-000028000000}" name="HOGS, NURSERY - SALES, MEASURED IN HEAD"/>
    <tableColumn id="41" xr3:uid="{00000000-0010-0000-0F00-000029000000}" name="HOGS, OTHER PRACTICES - INVENTORY"/>
    <tableColumn id="42" xr3:uid="{00000000-0010-0000-0F00-00002A000000}" name="HOGS, OTHER PRACTICES - OPERATIONS WITH INVENTORY"/>
    <tableColumn id="43" xr3:uid="{00000000-0010-0000-0F00-00002B000000}" name="HOGS, OTHER PRACTICES - OPERATIONS WITH SALES"/>
    <tableColumn id="44" xr3:uid="{00000000-0010-0000-0F00-00002C000000}" name="HOGS, OTHER PRACTICES - SALES, MEASURED IN HEAD"/>
    <tableColumn id="45" xr3:uid="{00000000-0010-0000-0F00-00002D000000}" name="HOGS, PRODUCTION CONTRACT - OPERATIONS WITH PRODUCTION"/>
    <tableColumn id="46" xr3:uid="{00000000-0010-0000-0F00-00002E000000}" name="HOGS, PRODUCTION CONTRACT - PRODUCTION, MEASURED IN HEAD"/>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_HONEY" displayName="T_HONEY" ref="A1:I7" totalsRowShown="0">
  <autoFilter ref="A1:I7" xr:uid="{00000000-0009-0000-0100-000011000000}"/>
  <tableColumns count="9">
    <tableColumn id="1" xr3:uid="{00000000-0010-0000-1000-000001000000}" name="YEAR"/>
    <tableColumn id="2" xr3:uid="{00000000-0010-0000-1000-000002000000}" name="HONEY - OPERATIONS WITH PRODUCTION"/>
    <tableColumn id="3" xr3:uid="{00000000-0010-0000-1000-000003000000}" name="HONEY - OPERATIONS WITH SALES"/>
    <tableColumn id="4" xr3:uid="{00000000-0010-0000-1000-000004000000}" name="HONEY - PRODUCTION, MEASURED IN LB"/>
    <tableColumn id="5" xr3:uid="{00000000-0010-0000-1000-000005000000}" name="HONEY - SALES, MEASURED IN $"/>
    <tableColumn id="6" xr3:uid="{00000000-0010-0000-1000-000006000000}" name="HONEY, BEE COLONIES - INVENTORY, MEASURED IN COLONIES"/>
    <tableColumn id="7" xr3:uid="{00000000-0010-0000-1000-000007000000}" name="HONEY, BEE COLONIES - OPERATIONS WITH INVENTORY"/>
    <tableColumn id="8" xr3:uid="{00000000-0010-0000-1000-000008000000}" name="HONEY, BEE COLONIES - OPERATIONS WITH SALES"/>
    <tableColumn id="9" xr3:uid="{00000000-0010-0000-1000-000009000000}" name="HONEY, BEE COLONIES - SALES, MEASURED IN COLONIES"/>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_LLAMAS" displayName="T_LLAMAS" ref="A1:E6" totalsRowShown="0">
  <autoFilter ref="A1:E6" xr:uid="{00000000-0009-0000-0100-000012000000}"/>
  <tableColumns count="5">
    <tableColumn id="1" xr3:uid="{00000000-0010-0000-1100-000001000000}" name="YEAR"/>
    <tableColumn id="2" xr3:uid="{00000000-0010-0000-1100-000002000000}" name="LLAMAS - INVENTORY"/>
    <tableColumn id="3" xr3:uid="{00000000-0010-0000-1100-000003000000}" name="LLAMAS - OPERATIONS WITH INVENTORY"/>
    <tableColumn id="4" xr3:uid="{00000000-0010-0000-1100-000004000000}" name="LLAMAS - OPERATIONS WITH SALES"/>
    <tableColumn id="5" xr3:uid="{00000000-0010-0000-1100-000005000000}" name="LLAMAS - SALES, MEASURED IN HEAD"/>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_ALPACAS" displayName="T_ALPACAS" ref="A1:F5" totalsRowShown="0">
  <autoFilter ref="A1:F5" xr:uid="{00000000-0009-0000-0100-000001000000}"/>
  <tableColumns count="6">
    <tableColumn id="1" xr3:uid="{00000000-0010-0000-0000-000001000000}" name="YEAR"/>
    <tableColumn id="2" xr3:uid="{00000000-0010-0000-0000-000002000000}" name="ALPACAS - INVENTORY"/>
    <tableColumn id="3" xr3:uid="{00000000-0010-0000-0000-000003000000}" name="ALPACAS - OPERATIONS WITH INVENTORY"/>
    <tableColumn id="4" xr3:uid="{00000000-0010-0000-0000-000004000000}" name="ALPACAS - OPERATIONS WITH SALES"/>
    <tableColumn id="5" xr3:uid="{00000000-0010-0000-0000-000005000000}" name="ALPACAS - SALES, MEASURED IN $"/>
    <tableColumn id="6" xr3:uid="{00000000-0010-0000-0000-000006000000}" name="ALPACAS - SALES, MEASURED IN HEAD"/>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_MILK" displayName="T_MILK" ref="A1:J7" totalsRowShown="0">
  <autoFilter ref="A1:J7" xr:uid="{00000000-0009-0000-0100-000013000000}"/>
  <tableColumns count="10">
    <tableColumn id="1" xr3:uid="{00000000-0010-0000-1200-000001000000}" name="YEAR"/>
    <tableColumn id="2" xr3:uid="{00000000-0010-0000-1200-000002000000}" name="MILK - OPERATIONS WITH SALES"/>
    <tableColumn id="3" xr3:uid="{00000000-0010-0000-1200-000003000000}" name="MILK - SALES, MEASURED IN $"/>
    <tableColumn id="4" xr3:uid="{00000000-0010-0000-1200-000004000000}" name="MILK - SALES, MEASURED IN PCT OF FARM OPERATIONS"/>
    <tableColumn id="5" xr3:uid="{00000000-0010-0000-1200-000005000000}" name="MILK - SALES, MEASURED IN PCT OF FARM SALES"/>
    <tableColumn id="6" xr3:uid="{00000000-0010-0000-1200-000006000000}" name="MILK, INCL OTHER DAIRY PRODUCTS - OPERATIONS WITH SALES"/>
    <tableColumn id="7" xr3:uid="{00000000-0010-0000-1200-000007000000}" name="MILK, INCL OTHER DAIRY PRODUCTS - SALES, MEASURED IN $"/>
    <tableColumn id="8" xr3:uid="{00000000-0010-0000-1200-000008000000}" name="MILK, INCL OTHER DAIRY PRODUCTS - SALES, MEASURED IN PCT OF FARM SALES"/>
    <tableColumn id="9" xr3:uid="{00000000-0010-0000-1200-000009000000}" name="MILK, SHEEP &amp; GOAT - OPERATIONS WITH SALES"/>
    <tableColumn id="10" xr3:uid="{00000000-0010-0000-1200-00000A000000}" name="MILK, SHEEP &amp; GOAT - SALES, MEASURED IN $"/>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_MINK" displayName="T_MINK" ref="A1:C2" totalsRowShown="0">
  <autoFilter ref="A1:C2" xr:uid="{00000000-0009-0000-0100-000014000000}"/>
  <tableColumns count="3">
    <tableColumn id="1" xr3:uid="{00000000-0010-0000-1300-000001000000}" name="YEAR"/>
    <tableColumn id="2" xr3:uid="{00000000-0010-0000-1300-000002000000}" name="MINK, LIVE &amp; PELTS - INVENTORY"/>
    <tableColumn id="3" xr3:uid="{00000000-0010-0000-1300-000003000000}" name="MINK, LIVE &amp; PELTS - OPERATIONS WITH INVENTORY"/>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_MOHAIR" displayName="T_MOHAIR" ref="A1:C3" totalsRowShown="0">
  <autoFilter ref="A1:C3" xr:uid="{00000000-0009-0000-0100-000015000000}"/>
  <tableColumns count="3">
    <tableColumn id="1" xr3:uid="{00000000-0010-0000-1400-000001000000}" name="YEAR"/>
    <tableColumn id="2" xr3:uid="{00000000-0010-0000-1400-000002000000}" name="MOHAIR, ANGORA - OPERATIONS WITH PRODUCTION"/>
    <tableColumn id="3" xr3:uid="{00000000-0010-0000-1400-000003000000}" name="MOHAIR, ANGORA - PRODUCTION, MEASURED IN LB"/>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_OSTRICHES" displayName="T_OSTRICHES" ref="A1:E3" totalsRowShown="0">
  <autoFilter ref="A1:E3" xr:uid="{00000000-0009-0000-0100-000016000000}"/>
  <tableColumns count="5">
    <tableColumn id="1" xr3:uid="{00000000-0010-0000-1500-000001000000}" name="YEAR"/>
    <tableColumn id="2" xr3:uid="{00000000-0010-0000-1500-000002000000}" name="OSTRICHES - INVENTORY"/>
    <tableColumn id="3" xr3:uid="{00000000-0010-0000-1500-000003000000}" name="OSTRICHES - OPERATIONS WITH INVENTORY"/>
    <tableColumn id="4" xr3:uid="{00000000-0010-0000-1500-000004000000}" name="OSTRICHES - OPERATIONS WITH SALES"/>
    <tableColumn id="5" xr3:uid="{00000000-0010-0000-1500-000005000000}" name="OSTRICHES - SALES, MEASURED IN HEAD"/>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_PEAFOWL" displayName="T_PEAFOWL" ref="A1:E4" totalsRowShown="0">
  <autoFilter ref="A1:E4" xr:uid="{00000000-0009-0000-0100-000017000000}"/>
  <tableColumns count="5">
    <tableColumn id="1" xr3:uid="{00000000-0010-0000-1600-000001000000}" name="YEAR"/>
    <tableColumn id="2" xr3:uid="{00000000-0010-0000-1600-000002000000}" name="PEAFOWL, HENS &amp; COCKS - INVENTORY"/>
    <tableColumn id="3" xr3:uid="{00000000-0010-0000-1600-000003000000}" name="PEAFOWL, HENS &amp; COCKS - OPERATIONS WITH INVENTORY"/>
    <tableColumn id="4" xr3:uid="{00000000-0010-0000-1600-000004000000}" name="PEAFOWL, HENS &amp; COCKS - OPERATIONS WITH SALES"/>
    <tableColumn id="5" xr3:uid="{00000000-0010-0000-1600-000005000000}" name="PEAFOWL, HENS &amp; COCKS - SALES, MEASURED IN HEAD"/>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_PHEASANTS" displayName="T_PHEASANTS" ref="A1:E7" totalsRowShown="0">
  <autoFilter ref="A1:E7" xr:uid="{00000000-0009-0000-0100-000018000000}"/>
  <tableColumns count="5">
    <tableColumn id="1" xr3:uid="{00000000-0010-0000-1700-000001000000}" name="YEAR"/>
    <tableColumn id="2" xr3:uid="{00000000-0010-0000-1700-000002000000}" name="PHEASANTS - INVENTORY"/>
    <tableColumn id="3" xr3:uid="{00000000-0010-0000-1700-000003000000}" name="PHEASANTS - OPERATIONS WITH INVENTORY"/>
    <tableColumn id="4" xr3:uid="{00000000-0010-0000-1700-000004000000}" name="PHEASANTS - OPERATIONS WITH SALES"/>
    <tableColumn id="5" xr3:uid="{00000000-0010-0000-1700-000005000000}" name="PHEASANTS - SALES, MEASURED IN HEAD"/>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_PIGEONS___SQUAB" displayName="T_PIGEONS___SQUAB" ref="A1:E7" totalsRowShown="0">
  <autoFilter ref="A1:E7" xr:uid="{00000000-0009-0000-0100-000019000000}"/>
  <tableColumns count="5">
    <tableColumn id="1" xr3:uid="{00000000-0010-0000-1800-000001000000}" name="YEAR"/>
    <tableColumn id="2" xr3:uid="{00000000-0010-0000-1800-000002000000}" name="PIGEONS &amp; SQUAB - INVENTORY"/>
    <tableColumn id="3" xr3:uid="{00000000-0010-0000-1800-000003000000}" name="PIGEONS &amp; SQUAB - OPERATIONS WITH INVENTORY"/>
    <tableColumn id="4" xr3:uid="{00000000-0010-0000-1800-000004000000}" name="PIGEONS &amp; SQUAB - OPERATIONS WITH SALES"/>
    <tableColumn id="5" xr3:uid="{00000000-0010-0000-1800-000005000000}" name="PIGEONS &amp; SQUAB - SALES, MEASURED IN HEAD"/>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_POULTRY_TOTALS" displayName="T_POULTRY_TOTALS" ref="A1:H7" totalsRowShown="0">
  <autoFilter ref="A1:H7" xr:uid="{00000000-0009-0000-0100-00001B000000}"/>
  <tableColumns count="8">
    <tableColumn id="1" xr3:uid="{00000000-0010-0000-1900-000001000000}" name="YEAR"/>
    <tableColumn id="2" xr3:uid="{00000000-0010-0000-1900-000002000000}" name="POULTRY TOTALS - HATCHED, MEASURED IN HEAD"/>
    <tableColumn id="3" xr3:uid="{00000000-0010-0000-1900-000003000000}" name="POULTRY TOTALS - OPERATIONS WITH HATCHED"/>
    <tableColumn id="4" xr3:uid="{00000000-0010-0000-1900-000004000000}" name="POULTRY TOTALS - OPERATIONS WITH INVENTORY"/>
    <tableColumn id="5" xr3:uid="{00000000-0010-0000-1900-000005000000}" name="POULTRY TOTALS, INCL EGGS - OPERATIONS WITH SALES"/>
    <tableColumn id="6" xr3:uid="{00000000-0010-0000-1900-000006000000}" name="POULTRY TOTALS, INCL EGGS - SALES, MEASURED IN $"/>
    <tableColumn id="7" xr3:uid="{00000000-0010-0000-1900-000007000000}" name="POULTRY TOTALS, INCL EGGS - SALES, MEASURED IN PCT OF FARM OPERATIONS"/>
    <tableColumn id="8" xr3:uid="{00000000-0010-0000-1900-000008000000}" name="POULTRY TOTALS, INCL EGGS - SALES, MEASURED IN PCT OF FARM SALES"/>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A000000}" name="T_POULTRY__OTHER" displayName="T_POULTRY__OTHER" ref="A1:G7" totalsRowShown="0">
  <autoFilter ref="A1:G7" xr:uid="{00000000-0009-0000-0100-00001A000000}"/>
  <tableColumns count="7">
    <tableColumn id="1" xr3:uid="{00000000-0010-0000-1A00-000001000000}" name="YEAR"/>
    <tableColumn id="2" xr3:uid="{00000000-0010-0000-1A00-000002000000}" name="POULTRY, OTHER - INVENTORY"/>
    <tableColumn id="3" xr3:uid="{00000000-0010-0000-1A00-000003000000}" name="POULTRY, OTHER - OPERATIONS WITH INVENTORY"/>
    <tableColumn id="4" xr3:uid="{00000000-0010-0000-1A00-000004000000}" name="POULTRY, OTHER - OPERATIONS WITH SALES"/>
    <tableColumn id="5" xr3:uid="{00000000-0010-0000-1A00-000005000000}" name="POULTRY, OTHER - SALES, MEASURED IN HEAD"/>
    <tableColumn id="6" xr3:uid="{00000000-0010-0000-1A00-000006000000}" name="POULTRY, OTHER, INCL DUCKS &amp; GEESE - OPERATIONS WITH INVENTORY"/>
    <tableColumn id="7" xr3:uid="{00000000-0010-0000-1A00-000007000000}" name="POULTRY, OTHER, INCL DUCKS &amp; GEESE - OPERATIONS WITH SALES"/>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_QUAIL" displayName="T_QUAIL" ref="A1:E7" totalsRowShown="0">
  <autoFilter ref="A1:E7" xr:uid="{00000000-0009-0000-0100-00001C000000}"/>
  <tableColumns count="5">
    <tableColumn id="1" xr3:uid="{00000000-0010-0000-1B00-000001000000}" name="YEAR"/>
    <tableColumn id="2" xr3:uid="{00000000-0010-0000-1B00-000002000000}" name="QUAIL - INVENTORY"/>
    <tableColumn id="3" xr3:uid="{00000000-0010-0000-1B00-000003000000}" name="QUAIL - OPERATIONS WITH INVENTORY"/>
    <tableColumn id="4" xr3:uid="{00000000-0010-0000-1B00-000004000000}" name="QUAIL - OPERATIONS WITH SALES"/>
    <tableColumn id="5" xr3:uid="{00000000-0010-0000-1B00-000005000000}" name="QUAIL - SALES, MEASURED IN HEAD"/>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_ANIMAL_TOTALS" displayName="T_ANIMAL_TOTALS" ref="A1:E7" totalsRowShown="0">
  <autoFilter ref="A1:E7" xr:uid="{00000000-0009-0000-0100-000002000000}"/>
  <tableColumns count="5">
    <tableColumn id="1" xr3:uid="{00000000-0010-0000-0100-000001000000}" name="YEAR"/>
    <tableColumn id="2" xr3:uid="{00000000-0010-0000-0100-000002000000}" name="ANIMAL TOTALS, INCL PRODUCTS - OPERATIONS WITH SALES"/>
    <tableColumn id="3" xr3:uid="{00000000-0010-0000-0100-000003000000}" name="ANIMAL TOTALS, INCL PRODUCTS - SALES, MEASURED IN $"/>
    <tableColumn id="4" xr3:uid="{00000000-0010-0000-0100-000004000000}" name="ANIMAL TOTALS, INCL PRODUCTS - SALES, MEASURED IN PCT OF FARM OPERATIONS"/>
    <tableColumn id="5" xr3:uid="{00000000-0010-0000-0100-000005000000}" name="ANIMAL TOTALS, INCL PRODUCTS - SALES, MEASURED IN PCT OF FARM SALES"/>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_RABBITS" displayName="T_RABBITS" ref="A1:J7" totalsRowShown="0">
  <autoFilter ref="A1:J7" xr:uid="{00000000-0009-0000-0100-00001D000000}"/>
  <tableColumns count="10">
    <tableColumn id="1" xr3:uid="{00000000-0010-0000-1C00-000001000000}" name="YEAR"/>
    <tableColumn id="2" xr3:uid="{00000000-0010-0000-1C00-000002000000}" name="RABBITS, LIVE &amp; PELTS - INVENTORY"/>
    <tableColumn id="3" xr3:uid="{00000000-0010-0000-1C00-000003000000}" name="RABBITS, LIVE &amp; PELTS - NUMBER OF SALES"/>
    <tableColumn id="4" xr3:uid="{00000000-0010-0000-1C00-000004000000}" name="RABBITS, LIVE &amp; PELTS - OPERATIONS WITH INVENTORY"/>
    <tableColumn id="5" xr3:uid="{00000000-0010-0000-1C00-000005000000}" name="RABBITS, LIVE &amp; PELTS - OPERATIONS WITH SALES"/>
    <tableColumn id="6" xr3:uid="{00000000-0010-0000-1C00-000006000000}" name="RABBITS, LIVE - INVENTORY"/>
    <tableColumn id="7" xr3:uid="{00000000-0010-0000-1C00-000007000000}" name="RABBITS, LIVE - NUMBER OF SALES"/>
    <tableColumn id="8" xr3:uid="{00000000-0010-0000-1C00-000008000000}" name="RABBITS, LIVE - OPERATIONS WITH INVENTORY"/>
    <tableColumn id="9" xr3:uid="{00000000-0010-0000-1C00-000009000000}" name="RABBITS, LIVE - OPERATIONS WITH SALES"/>
    <tableColumn id="10" xr3:uid="{00000000-0010-0000-1C00-00000A000000}" name="RABBITS, LIVE - SALES, MEASURED IN $"/>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_SHEEP" displayName="T_SHEEP" ref="A1:K7" totalsRowShown="0">
  <autoFilter ref="A1:K7" xr:uid="{00000000-0009-0000-0100-00001E000000}"/>
  <tableColumns count="11">
    <tableColumn id="1" xr3:uid="{00000000-0010-0000-1D00-000001000000}" name="YEAR"/>
    <tableColumn id="2" xr3:uid="{00000000-0010-0000-1D00-000002000000}" name="SHEEP, EWES, BREEDING, GE 1 YEAR - INVENTORY"/>
    <tableColumn id="3" xr3:uid="{00000000-0010-0000-1D00-000003000000}" name="SHEEP, EWES, BREEDING, GE 1 YEAR - OPERATIONS WITH INVENTORY"/>
    <tableColumn id="4" xr3:uid="{00000000-0010-0000-1D00-000004000000}" name="SHEEP, INCL LAMBS - INVENTORY"/>
    <tableColumn id="5" xr3:uid="{00000000-0010-0000-1D00-000005000000}" name="SHEEP, INCL LAMBS - OPERATIONS WITH INVENTORY"/>
    <tableColumn id="6" xr3:uid="{00000000-0010-0000-1D00-000006000000}" name="SHEEP, INCL LAMBS - OPERATIONS WITH SALES"/>
    <tableColumn id="7" xr3:uid="{00000000-0010-0000-1D00-000007000000}" name="SHEEP, INCL LAMBS - SALES, MEASURED IN $"/>
    <tableColumn id="8" xr3:uid="{00000000-0010-0000-1D00-000008000000}" name="SHEEP, INCL LAMBS - SALES, MEASURED IN HEAD"/>
    <tableColumn id="9" xr3:uid="{00000000-0010-0000-1D00-000009000000}" name="SHEEP, INCL LAMBS, HAIR SHEEP OR WOOL-HAIR CROSSES - INVENTORY"/>
    <tableColumn id="10" xr3:uid="{00000000-0010-0000-1D00-00000A000000}" name="SHEEP, INCL LAMBS, HAIR SHEEP OR WOOL-HAIR CROSSES - OPERATIONS WITH INVENTORY"/>
    <tableColumn id="11" xr3:uid="{00000000-0010-0000-1D00-00000B000000}" name="SHEEP, INCL LAMBS, HAIR SHEEP OR WOOL-HAIR CROSSES, RAISED OR SOLD - NUMBER OF OPERATIONS"/>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_SHEEP___GOATS_TOTALS" displayName="T_SHEEP___GOATS_TOTALS" ref="A1:H6" totalsRowShown="0">
  <autoFilter ref="A1:H6" xr:uid="{00000000-0009-0000-0100-00001F000000}"/>
  <tableColumns count="8">
    <tableColumn id="1" xr3:uid="{00000000-0010-0000-1E00-000001000000}" name="YEAR"/>
    <tableColumn id="2" xr3:uid="{00000000-0010-0000-1E00-000002000000}" name="SHEEP &amp; GOATS TOTALS, INCL PRODUCTS - OPERATIONS WITH SALES"/>
    <tableColumn id="3" xr3:uid="{00000000-0010-0000-1E00-000003000000}" name="SHEEP &amp; GOATS TOTALS, INCL PRODUCTS - SALES, MEASURED IN $"/>
    <tableColumn id="4" xr3:uid="{00000000-0010-0000-1E00-000004000000}" name="SHEEP &amp; GOATS TOTALS, INCL PRODUCTS - SALES, MEASURED IN PCT OF FARM SALES"/>
    <tableColumn id="5" xr3:uid="{00000000-0010-0000-1E00-000005000000}" name="SHEEP &amp; GOATS TOTALS, INCL WOOL &amp; MOHAIR &amp; MILK - OPERATIONS WITH SALES"/>
    <tableColumn id="6" xr3:uid="{00000000-0010-0000-1E00-000006000000}" name="SHEEP &amp; GOATS TOTALS, INCL WOOL &amp; MOHAIR &amp; MILK - SALES, MEASURED IN $"/>
    <tableColumn id="7" xr3:uid="{00000000-0010-0000-1E00-000007000000}" name="SHEEP &amp; GOATS TOTALS, INCL WOOL &amp; MOHAIR &amp; MILK - SALES, MEASURED IN PCT OF FARM OPERATIONS"/>
    <tableColumn id="8" xr3:uid="{00000000-0010-0000-1E00-000008000000}" name="SHEEP &amp; GOATS TOTALS, INCL WOOL &amp; MOHAIR &amp; MILK - SALES, MEASURED IN PCT OF FARM SALES"/>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_SPECIALTY_ANIMAL_TOTALS" displayName="T_SPECIALTY_ANIMAL_TOTALS" ref="A1:E6" totalsRowShown="0">
  <autoFilter ref="A1:E6" xr:uid="{00000000-0009-0000-0100-000020000000}"/>
  <tableColumns count="5">
    <tableColumn id="1" xr3:uid="{00000000-0010-0000-1F00-000001000000}" name="YEAR"/>
    <tableColumn id="2" xr3:uid="{00000000-0010-0000-1F00-000002000000}" name="SPECIALTY ANIMAL TOTALS, (EXCL EQUINE) - OPERATIONS WITH SALES"/>
    <tableColumn id="3" xr3:uid="{00000000-0010-0000-1F00-000003000000}" name="SPECIALTY ANIMAL TOTALS, (EXCL EQUINE) - SALES, MEASURED IN $"/>
    <tableColumn id="4" xr3:uid="{00000000-0010-0000-1F00-000004000000}" name="SPECIALTY ANIMAL TOTALS, (EXCL EQUINE) - SALES, MEASURED IN PCT OF FARM OPERATIONS"/>
    <tableColumn id="5" xr3:uid="{00000000-0010-0000-1F00-000005000000}" name="SPECIALTY ANIMAL TOTALS, (EXCL EQUINE) - SALES, MEASURED IN PCT OF FARM SALES"/>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_SPECIALTY_ANIMALS__OTHER" displayName="T_SPECIALTY_ANIMALS__OTHER" ref="A1:F6" totalsRowShown="0">
  <autoFilter ref="A1:F6" xr:uid="{00000000-0009-0000-0100-000021000000}"/>
  <tableColumns count="6">
    <tableColumn id="1" xr3:uid="{00000000-0010-0000-2000-000001000000}" name="YEAR"/>
    <tableColumn id="2" xr3:uid="{00000000-0010-0000-2000-000002000000}" name="SPECIALTY ANIMALS, OTHER, ANIMALS ONLY - OPERATIONS WITH INVENTORY"/>
    <tableColumn id="3" xr3:uid="{00000000-0010-0000-2000-000003000000}" name="SPECIALTY ANIMALS, OTHER, ANIMALS ONLY - OPERATIONS WITH SALES"/>
    <tableColumn id="4" xr3:uid="{00000000-0010-0000-2000-000004000000}" name="SPECIALTY ANIMALS, OTHER, ANIMALS ONLY - SALES, MEASURED IN $"/>
    <tableColumn id="5" xr3:uid="{00000000-0010-0000-2000-000005000000}" name="SPECIALTY ANIMALS, OTHER, PRODUCTS ONLY - OPERATIONS WITH PRODUCTION"/>
    <tableColumn id="6" xr3:uid="{00000000-0010-0000-2000-000006000000}" name="SPECIALTY ANIMALS, OTHER, PRODUCTS ONLY - SALES, MEASURED IN $"/>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_TURKEYS" displayName="T_TURKEYS" ref="A1:E7" totalsRowShown="0">
  <autoFilter ref="A1:E7" xr:uid="{00000000-0009-0000-0100-000022000000}"/>
  <tableColumns count="5">
    <tableColumn id="1" xr3:uid="{00000000-0010-0000-2100-000001000000}" name="YEAR"/>
    <tableColumn id="2" xr3:uid="{00000000-0010-0000-2100-000002000000}" name="TURKEYS - INVENTORY"/>
    <tableColumn id="3" xr3:uid="{00000000-0010-0000-2100-000003000000}" name="TURKEYS - OPERATIONS WITH INVENTORY"/>
    <tableColumn id="4" xr3:uid="{00000000-0010-0000-2100-000004000000}" name="TURKEYS - OPERATIONS WITH SALES"/>
    <tableColumn id="5" xr3:uid="{00000000-0010-0000-2100-000005000000}" name="TURKEYS - SALES, MEASURED IN HEAD"/>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_WOOL" displayName="T_WOOL" ref="A1:D7" totalsRowShown="0">
  <autoFilter ref="A1:D7" xr:uid="{00000000-0009-0000-0100-000023000000}"/>
  <tableColumns count="4">
    <tableColumn id="1" xr3:uid="{00000000-0010-0000-2200-000001000000}" name="YEAR"/>
    <tableColumn id="2" xr3:uid="{00000000-0010-0000-2200-000002000000}" name="WOOL - OPERATIONS WITH PRODUCTION"/>
    <tableColumn id="3" xr3:uid="{00000000-0010-0000-2200-000003000000}" name="WOOL - PRODUCTION, MEASURED IN LB"/>
    <tableColumn id="4" xr3:uid="{00000000-0010-0000-2200-000004000000}" name="WOOL - SALES, MEASURED IN $"/>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ANIMALS__OTHER" displayName="T_ANIMALS__OTHER" ref="A1:B2" totalsRowShown="0">
  <autoFilter ref="A1:B2" xr:uid="{00000000-0009-0000-0100-000003000000}"/>
  <tableColumns count="2">
    <tableColumn id="1" xr3:uid="{00000000-0010-0000-0200-000001000000}" name="YEAR"/>
    <tableColumn id="2" xr3:uid="{00000000-0010-0000-0200-000002000000}" name="ANIMALS, OTHER, PRODUCTION CONTRACT - OPERATIONS WITH PRODUCTIO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_BISON" displayName="T_BISON" ref="A1:F6" totalsRowShown="0">
  <autoFilter ref="A1:F6" xr:uid="{00000000-0009-0000-0100-000004000000}"/>
  <tableColumns count="6">
    <tableColumn id="1" xr3:uid="{00000000-0010-0000-0300-000001000000}" name="YEAR"/>
    <tableColumn id="2" xr3:uid="{00000000-0010-0000-0300-000002000000}" name="BISON - INVENTORY"/>
    <tableColumn id="3" xr3:uid="{00000000-0010-0000-0300-000003000000}" name="BISON - OPERATIONS WITH INVENTORY"/>
    <tableColumn id="4" xr3:uid="{00000000-0010-0000-0300-000004000000}" name="BISON - OPERATIONS WITH SALES"/>
    <tableColumn id="5" xr3:uid="{00000000-0010-0000-0300-000005000000}" name="BISON - SALES, MEASURED IN $"/>
    <tableColumn id="6" xr3:uid="{00000000-0010-0000-0300-000006000000}" name="BISON - SALES, MEASURED IN HEAD"/>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_CATTLE" displayName="T_CATTLE" ref="A1:Y7" totalsRowShown="0">
  <autoFilter ref="A1:Y7" xr:uid="{00000000-0009-0000-0100-000005000000}"/>
  <tableColumns count="25">
    <tableColumn id="1" xr3:uid="{00000000-0010-0000-0400-000001000000}" name="YEAR"/>
    <tableColumn id="2" xr3:uid="{00000000-0010-0000-0400-000002000000}" name="CATTLE, (EXCL COWS) - INVENTORY"/>
    <tableColumn id="3" xr3:uid="{00000000-0010-0000-0400-000003000000}" name="CATTLE, (EXCL COWS) - OPERATIONS WITH INVENTORY"/>
    <tableColumn id="4" xr3:uid="{00000000-0010-0000-0400-000004000000}" name="CATTLE, CALVES - OPERATIONS WITH SALES"/>
    <tableColumn id="5" xr3:uid="{00000000-0010-0000-0400-000005000000}" name="CATTLE, CALVES - SALES, MEASURED IN HEAD"/>
    <tableColumn id="6" xr3:uid="{00000000-0010-0000-0400-000006000000}" name="CATTLE, CALVES, VEAL, RAISED OR SOLD - NUMBER OF OPERATIONS"/>
    <tableColumn id="7" xr3:uid="{00000000-0010-0000-0400-000007000000}" name="CATTLE, COWS - INVENTORY"/>
    <tableColumn id="8" xr3:uid="{00000000-0010-0000-0400-000008000000}" name="CATTLE, COWS - OPERATIONS WITH INVENTORY"/>
    <tableColumn id="9" xr3:uid="{00000000-0010-0000-0400-000009000000}" name="CATTLE, COWS, BEEF - INVENTORY"/>
    <tableColumn id="10" xr3:uid="{00000000-0010-0000-0400-00000A000000}" name="CATTLE, COWS, BEEF - OPERATIONS WITH INVENTORY"/>
    <tableColumn id="11" xr3:uid="{00000000-0010-0000-0400-00000B000000}" name="CATTLE, COWS, MILK - INVENTORY"/>
    <tableColumn id="12" xr3:uid="{00000000-0010-0000-0400-00000C000000}" name="CATTLE, COWS, MILK - OPERATIONS WITH INVENTORY"/>
    <tableColumn id="13" xr3:uid="{00000000-0010-0000-0400-00000D000000}" name="CATTLE, GE 500 LBS - OPERATIONS WITH SALES"/>
    <tableColumn id="14" xr3:uid="{00000000-0010-0000-0400-00000E000000}" name="CATTLE, GE 500 LBS - SALES, MEASURED IN HEAD"/>
    <tableColumn id="15" xr3:uid="{00000000-0010-0000-0400-00000F000000}" name="CATTLE, INCL CALVES - INVENTORY"/>
    <tableColumn id="16" xr3:uid="{00000000-0010-0000-0400-000010000000}" name="CATTLE, INCL CALVES - OPERATIONS WITH INVENTORY"/>
    <tableColumn id="17" xr3:uid="{00000000-0010-0000-0400-000011000000}" name="CATTLE, INCL CALVES - OPERATIONS WITH SALES"/>
    <tableColumn id="18" xr3:uid="{00000000-0010-0000-0400-000012000000}" name="CATTLE, INCL CALVES - SALES, MEASURED IN $"/>
    <tableColumn id="19" xr3:uid="{00000000-0010-0000-0400-000013000000}" name="CATTLE, INCL CALVES - SALES, MEASURED IN HEAD"/>
    <tableColumn id="20" xr3:uid="{00000000-0010-0000-0400-000014000000}" name="CATTLE, INCL CALVES - SALES, MEASURED IN PCT OF FARM OPERATIONS"/>
    <tableColumn id="21" xr3:uid="{00000000-0010-0000-0400-000015000000}" name="CATTLE, INCL CALVES - SALES, MEASURED IN PCT OF FARM SALES"/>
    <tableColumn id="22" xr3:uid="{00000000-0010-0000-0400-000016000000}" name="CATTLE, ON FEED - INVENTORY"/>
    <tableColumn id="23" xr3:uid="{00000000-0010-0000-0400-000017000000}" name="CATTLE, ON FEED - OPERATIONS WITH INVENTORY"/>
    <tableColumn id="24" xr3:uid="{00000000-0010-0000-0400-000018000000}" name="CATTLE, ON FEED - OPERATIONS WITH SALES FOR SLAUGHTER"/>
    <tableColumn id="25" xr3:uid="{00000000-0010-0000-0400-000019000000}" name="CATTLE, ON FEED - SALES FOR SLAUGHTER, MEASURED IN HEAD"/>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_CHICKENS" displayName="T_CHICKENS" ref="A1:U7" totalsRowShown="0">
  <autoFilter ref="A1:U7" xr:uid="{00000000-0009-0000-0100-000006000000}"/>
  <tableColumns count="21">
    <tableColumn id="1" xr3:uid="{00000000-0010-0000-0500-000001000000}" name="YEAR"/>
    <tableColumn id="2" xr3:uid="{00000000-0010-0000-0500-000002000000}" name="CHICKENS, BROILERS - INVENTORY"/>
    <tableColumn id="3" xr3:uid="{00000000-0010-0000-0500-000003000000}" name="CHICKENS, BROILERS - OPERATIONS WITH INVENTORY"/>
    <tableColumn id="4" xr3:uid="{00000000-0010-0000-0500-000004000000}" name="CHICKENS, BROILERS - OPERATIONS WITH SALES"/>
    <tableColumn id="5" xr3:uid="{00000000-0010-0000-0500-000005000000}" name="CHICKENS, BROILERS - SALES, MEASURED IN HEAD"/>
    <tableColumn id="6" xr3:uid="{00000000-0010-0000-0500-000006000000}" name="CHICKENS, BROILERS, PRODUCTION CONTRACT - OPERATIONS WITH PRODUCTION"/>
    <tableColumn id="7" xr3:uid="{00000000-0010-0000-0500-000007000000}" name="CHICKENS, BROILERS, PRODUCTION CONTRACT - PRODUCTION, MEASURED IN HEAD"/>
    <tableColumn id="8" xr3:uid="{00000000-0010-0000-0500-000008000000}" name="CHICKENS, LAYERS &amp; PULLETS - OPERATIONS WITH SALES"/>
    <tableColumn id="9" xr3:uid="{00000000-0010-0000-0500-000009000000}" name="CHICKENS, LAYERS &amp; PULLETS - SALES, MEASURED IN HEAD"/>
    <tableColumn id="10" xr3:uid="{00000000-0010-0000-0500-00000A000000}" name="CHICKENS, LAYERS - INVENTORY"/>
    <tableColumn id="11" xr3:uid="{00000000-0010-0000-0500-00000B000000}" name="CHICKENS, LAYERS - OPERATIONS WITH INVENTORY"/>
    <tableColumn id="12" xr3:uid="{00000000-0010-0000-0500-00000C000000}" name="CHICKENS, LAYERS - OPERATIONS WITH SALES"/>
    <tableColumn id="13" xr3:uid="{00000000-0010-0000-0500-00000D000000}" name="CHICKENS, LAYERS - SALES, MEASURED IN HEAD"/>
    <tableColumn id="14" xr3:uid="{00000000-0010-0000-0500-00000E000000}" name="CHICKENS, PULLETS, REPLACEMENT - INVENTORY"/>
    <tableColumn id="15" xr3:uid="{00000000-0010-0000-0500-00000F000000}" name="CHICKENS, PULLETS, REPLACEMENT - OPERATIONS WITH INVENTORY"/>
    <tableColumn id="16" xr3:uid="{00000000-0010-0000-0500-000010000000}" name="CHICKENS, PULLETS, REPLACEMENT - OPERATIONS WITH SALES"/>
    <tableColumn id="17" xr3:uid="{00000000-0010-0000-0500-000011000000}" name="CHICKENS, PULLETS, REPLACEMENT - SALES, MEASURED IN HEAD"/>
    <tableColumn id="18" xr3:uid="{00000000-0010-0000-0500-000012000000}" name="CHICKENS, ROOSTERS - INVENTORY"/>
    <tableColumn id="19" xr3:uid="{00000000-0010-0000-0500-000013000000}" name="CHICKENS, ROOSTERS - OPERATIONS WITH INVENTORY"/>
    <tableColumn id="20" xr3:uid="{00000000-0010-0000-0500-000014000000}" name="CHICKENS, ROOSTERS - OPERATIONS WITH SALES"/>
    <tableColumn id="21" xr3:uid="{00000000-0010-0000-0500-000015000000}" name="CHICKENS, ROOSTERS - SALES, MEASURED IN HEAD"/>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_CHUKARS" displayName="T_CHUKARS" ref="A1:E3" totalsRowShown="0">
  <autoFilter ref="A1:E3" xr:uid="{00000000-0009-0000-0100-000007000000}"/>
  <tableColumns count="5">
    <tableColumn id="1" xr3:uid="{00000000-0010-0000-0600-000001000000}" name="YEAR"/>
    <tableColumn id="2" xr3:uid="{00000000-0010-0000-0600-000002000000}" name="CHUKARS - INVENTORY"/>
    <tableColumn id="3" xr3:uid="{00000000-0010-0000-0600-000003000000}" name="CHUKARS - OPERATIONS WITH INVENTORY"/>
    <tableColumn id="4" xr3:uid="{00000000-0010-0000-0600-000004000000}" name="CHUKARS - OPERATIONS WITH SALES"/>
    <tableColumn id="5" xr3:uid="{00000000-0010-0000-0600-000005000000}" name="CHUKARS - SALES, MEASURED IN HEAD"/>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_DEER" displayName="T_DEER" ref="A1:E5" totalsRowShown="0">
  <autoFilter ref="A1:E5" xr:uid="{00000000-0009-0000-0100-000008000000}"/>
  <tableColumns count="5">
    <tableColumn id="1" xr3:uid="{00000000-0010-0000-0700-000001000000}" name="YEAR"/>
    <tableColumn id="2" xr3:uid="{00000000-0010-0000-0700-000002000000}" name="DEER - INVENTORY"/>
    <tableColumn id="3" xr3:uid="{00000000-0010-0000-0700-000003000000}" name="DEER - OPERATIONS WITH INVENTORY"/>
    <tableColumn id="4" xr3:uid="{00000000-0010-0000-0700-000004000000}" name="DEER - OPERATIONS WITH SALES"/>
    <tableColumn id="5" xr3:uid="{00000000-0010-0000-0700-000005000000}" name="DEER - SALES, MEASURED IN HEAD"/>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46"/>
  <sheetViews>
    <sheetView tabSelected="1" zoomScaleNormal="100" workbookViewId="0">
      <selection activeCell="G9" sqref="G9"/>
    </sheetView>
  </sheetViews>
  <sheetFormatPr defaultColWidth="8.7109375" defaultRowHeight="15" x14ac:dyDescent="0.25"/>
  <cols>
    <col min="1" max="1" width="15" style="3" bestFit="1" customWidth="1"/>
    <col min="2" max="2" width="36.5703125" style="3" customWidth="1"/>
    <col min="3" max="3" width="17.140625" style="3" customWidth="1"/>
    <col min="4" max="4" width="31.7109375" style="3" customWidth="1"/>
    <col min="5" max="16384" width="8.7109375" style="3"/>
  </cols>
  <sheetData>
    <row r="1" spans="1:4" x14ac:dyDescent="0.25">
      <c r="A1" s="16" t="s">
        <v>298</v>
      </c>
      <c r="B1" s="16" t="s">
        <v>303</v>
      </c>
      <c r="C1" s="17"/>
      <c r="D1"/>
    </row>
    <row r="2" spans="1:4" x14ac:dyDescent="0.25">
      <c r="A2" s="16" t="s">
        <v>299</v>
      </c>
      <c r="B2" s="16" t="s">
        <v>311</v>
      </c>
      <c r="C2" s="17"/>
      <c r="D2"/>
    </row>
    <row r="3" spans="1:4" x14ac:dyDescent="0.25">
      <c r="A3" s="16" t="s">
        <v>300</v>
      </c>
      <c r="B3" s="16" t="s">
        <v>301</v>
      </c>
      <c r="C3" s="17"/>
      <c r="D3"/>
    </row>
    <row r="4" spans="1:4" x14ac:dyDescent="0.25">
      <c r="A4" s="16" t="s">
        <v>309</v>
      </c>
      <c r="B4" s="16" t="s">
        <v>310</v>
      </c>
      <c r="C4" s="17"/>
      <c r="D4"/>
    </row>
    <row r="5" spans="1:4" x14ac:dyDescent="0.25">
      <c r="A5" s="16" t="s">
        <v>305</v>
      </c>
      <c r="B5" s="16" t="s">
        <v>304</v>
      </c>
      <c r="C5" s="17"/>
      <c r="D5"/>
    </row>
    <row r="7" spans="1:4" x14ac:dyDescent="0.25">
      <c r="A7" s="15" t="s">
        <v>295</v>
      </c>
      <c r="B7" s="8" t="s">
        <v>297</v>
      </c>
      <c r="C7" s="8" t="s">
        <v>294</v>
      </c>
      <c r="D7" s="9" t="s">
        <v>0</v>
      </c>
    </row>
    <row r="8" spans="1:4" x14ac:dyDescent="0.25">
      <c r="A8" s="6">
        <v>1</v>
      </c>
      <c r="B8" s="4" t="str">
        <f>HYPERLINK("#'ALPACAS'!A1","ALPACAS")</f>
        <v>ALPACAS</v>
      </c>
      <c r="C8" s="5" t="s">
        <v>1</v>
      </c>
      <c r="D8" s="7" t="s">
        <v>2</v>
      </c>
    </row>
    <row r="9" spans="1:4" x14ac:dyDescent="0.25">
      <c r="A9" s="6">
        <v>2</v>
      </c>
      <c r="B9" s="4" t="str">
        <f>HYPERLINK("#'ANIMAL TOTALS'!A1","ANIMAL TOTALS")</f>
        <v>ANIMAL TOTALS</v>
      </c>
      <c r="C9" s="5" t="s">
        <v>3</v>
      </c>
      <c r="D9" s="7" t="s">
        <v>4</v>
      </c>
    </row>
    <row r="10" spans="1:4" x14ac:dyDescent="0.25">
      <c r="A10" s="6">
        <v>3</v>
      </c>
      <c r="B10" s="4" t="str">
        <f>HYPERLINK("#'ANIMALS, OTHER'!A1","ANIMALS, OTHER")</f>
        <v>ANIMALS, OTHER</v>
      </c>
      <c r="C10" s="5" t="s">
        <v>5</v>
      </c>
      <c r="D10" s="7" t="s">
        <v>4</v>
      </c>
    </row>
    <row r="11" spans="1:4" x14ac:dyDescent="0.25">
      <c r="A11" s="6">
        <v>4</v>
      </c>
      <c r="B11" s="4" t="str">
        <f>HYPERLINK("#'BISON'!A1","BISON")</f>
        <v>BISON</v>
      </c>
      <c r="C11" s="5" t="s">
        <v>6</v>
      </c>
      <c r="D11" s="7" t="s">
        <v>2</v>
      </c>
    </row>
    <row r="12" spans="1:4" x14ac:dyDescent="0.25">
      <c r="A12" s="6">
        <v>5</v>
      </c>
      <c r="B12" s="4" t="str">
        <f>HYPERLINK("#'CATTLE'!A1","CATTLE")</f>
        <v>CATTLE</v>
      </c>
      <c r="C12" s="5" t="s">
        <v>3</v>
      </c>
      <c r="D12" s="7" t="s">
        <v>7</v>
      </c>
    </row>
    <row r="13" spans="1:4" x14ac:dyDescent="0.25">
      <c r="A13" s="6">
        <v>6</v>
      </c>
      <c r="B13" s="4" t="str">
        <f>HYPERLINK("#'CHICKENS'!A1","CHICKENS")</f>
        <v>CHICKENS</v>
      </c>
      <c r="C13" s="5" t="s">
        <v>3</v>
      </c>
      <c r="D13" s="7" t="s">
        <v>8</v>
      </c>
    </row>
    <row r="14" spans="1:4" x14ac:dyDescent="0.25">
      <c r="A14" s="6">
        <v>7</v>
      </c>
      <c r="B14" s="4" t="str">
        <f>HYPERLINK("#'CHUKARS'!A1","CHUKARS")</f>
        <v>CHUKARS</v>
      </c>
      <c r="C14" s="5" t="s">
        <v>9</v>
      </c>
      <c r="D14" s="7" t="s">
        <v>8</v>
      </c>
    </row>
    <row r="15" spans="1:4" x14ac:dyDescent="0.25">
      <c r="A15" s="6">
        <v>8</v>
      </c>
      <c r="B15" s="4" t="str">
        <f>HYPERLINK("#'DEER'!A1","DEER")</f>
        <v>DEER</v>
      </c>
      <c r="C15" s="5" t="s">
        <v>10</v>
      </c>
      <c r="D15" s="7" t="s">
        <v>2</v>
      </c>
    </row>
    <row r="16" spans="1:4" x14ac:dyDescent="0.25">
      <c r="A16" s="6">
        <v>9</v>
      </c>
      <c r="B16" s="4" t="str">
        <f>HYPERLINK("#'DUCKS'!A1","DUCKS")</f>
        <v>DUCKS</v>
      </c>
      <c r="C16" s="5" t="s">
        <v>3</v>
      </c>
      <c r="D16" s="7" t="s">
        <v>8</v>
      </c>
    </row>
    <row r="17" spans="1:4" x14ac:dyDescent="0.25">
      <c r="A17" s="6">
        <v>10</v>
      </c>
      <c r="B17" s="4" t="str">
        <f>HYPERLINK("#'ELK'!A1","ELK")</f>
        <v>ELK</v>
      </c>
      <c r="C17" s="5" t="s">
        <v>6</v>
      </c>
      <c r="D17" s="7" t="s">
        <v>2</v>
      </c>
    </row>
    <row r="18" spans="1:4" x14ac:dyDescent="0.25">
      <c r="A18" s="6">
        <v>11</v>
      </c>
      <c r="B18" s="4" t="str">
        <f>HYPERLINK("#'EMUS'!A1","EMUS")</f>
        <v>EMUS</v>
      </c>
      <c r="C18" s="5" t="s">
        <v>11</v>
      </c>
      <c r="D18" s="7" t="s">
        <v>8</v>
      </c>
    </row>
    <row r="19" spans="1:4" x14ac:dyDescent="0.25">
      <c r="A19" s="6">
        <v>12</v>
      </c>
      <c r="B19" s="4" t="str">
        <f>HYPERLINK("#'EQUINE'!A1","EQUINE")</f>
        <v>EQUINE</v>
      </c>
      <c r="C19" s="5" t="s">
        <v>3</v>
      </c>
      <c r="D19" s="7" t="s">
        <v>2</v>
      </c>
    </row>
    <row r="20" spans="1:4" x14ac:dyDescent="0.25">
      <c r="A20" s="6">
        <v>13</v>
      </c>
      <c r="B20" s="4" t="str">
        <f>HYPERLINK("#'GEESE'!A1","GEESE")</f>
        <v>GEESE</v>
      </c>
      <c r="C20" s="5" t="s">
        <v>3</v>
      </c>
      <c r="D20" s="7" t="s">
        <v>8</v>
      </c>
    </row>
    <row r="21" spans="1:4" x14ac:dyDescent="0.25">
      <c r="A21" s="6">
        <v>14</v>
      </c>
      <c r="B21" s="4" t="str">
        <f>HYPERLINK("#'GOATS'!A1","GOATS")</f>
        <v>GOATS</v>
      </c>
      <c r="C21" s="5" t="s">
        <v>3</v>
      </c>
      <c r="D21" s="7" t="s">
        <v>7</v>
      </c>
    </row>
    <row r="22" spans="1:4" x14ac:dyDescent="0.25">
      <c r="A22" s="6">
        <v>15</v>
      </c>
      <c r="B22" s="4" t="str">
        <f>HYPERLINK("#'GUINEAS'!A1","GUINEAS")</f>
        <v>GUINEAS</v>
      </c>
      <c r="C22" s="5" t="s">
        <v>12</v>
      </c>
      <c r="D22" s="7" t="s">
        <v>8</v>
      </c>
    </row>
    <row r="23" spans="1:4" x14ac:dyDescent="0.25">
      <c r="A23" s="6">
        <v>16</v>
      </c>
      <c r="B23" s="4" t="str">
        <f>HYPERLINK("#'HOGS'!A1","HOGS")</f>
        <v>HOGS</v>
      </c>
      <c r="C23" s="5" t="s">
        <v>3</v>
      </c>
      <c r="D23" s="7" t="s">
        <v>7</v>
      </c>
    </row>
    <row r="24" spans="1:4" x14ac:dyDescent="0.25">
      <c r="A24" s="6">
        <v>17</v>
      </c>
      <c r="B24" s="4" t="str">
        <f>HYPERLINK("#'HONEY'!A1","HONEY")</f>
        <v>HONEY</v>
      </c>
      <c r="C24" s="5" t="s">
        <v>3</v>
      </c>
      <c r="D24" s="7" t="s">
        <v>2</v>
      </c>
    </row>
    <row r="25" spans="1:4" x14ac:dyDescent="0.25">
      <c r="A25" s="6">
        <v>18</v>
      </c>
      <c r="B25" s="4" t="str">
        <f>HYPERLINK("#'LLAMAS'!A1","LLAMAS")</f>
        <v>LLAMAS</v>
      </c>
      <c r="C25" s="5" t="s">
        <v>6</v>
      </c>
      <c r="D25" s="7" t="s">
        <v>2</v>
      </c>
    </row>
    <row r="26" spans="1:4" x14ac:dyDescent="0.25">
      <c r="A26" s="6">
        <v>19</v>
      </c>
      <c r="B26" s="4" t="str">
        <f>HYPERLINK("#'MILK'!A1","MILK")</f>
        <v>MILK</v>
      </c>
      <c r="C26" s="5" t="s">
        <v>3</v>
      </c>
      <c r="D26" s="7" t="s">
        <v>13</v>
      </c>
    </row>
    <row r="27" spans="1:4" x14ac:dyDescent="0.25">
      <c r="A27" s="6">
        <v>20</v>
      </c>
      <c r="B27" s="4" t="str">
        <f>HYPERLINK("#'MINK'!A1","MINK")</f>
        <v>MINK</v>
      </c>
      <c r="C27" s="5" t="s">
        <v>5</v>
      </c>
      <c r="D27" s="7" t="s">
        <v>2</v>
      </c>
    </row>
    <row r="28" spans="1:4" x14ac:dyDescent="0.25">
      <c r="A28" s="6">
        <v>21</v>
      </c>
      <c r="B28" s="4" t="str">
        <f>HYPERLINK("#'MOHAIR'!A1","MOHAIR")</f>
        <v>MOHAIR</v>
      </c>
      <c r="C28" s="5" t="s">
        <v>10</v>
      </c>
      <c r="D28" s="7" t="s">
        <v>7</v>
      </c>
    </row>
    <row r="29" spans="1:4" x14ac:dyDescent="0.25">
      <c r="A29" s="6">
        <v>22</v>
      </c>
      <c r="B29" s="4" t="str">
        <f>HYPERLINK("#'OSTRICHES'!A1","OSTRICHES")</f>
        <v>OSTRICHES</v>
      </c>
      <c r="C29" s="5" t="s">
        <v>14</v>
      </c>
      <c r="D29" s="7" t="s">
        <v>8</v>
      </c>
    </row>
    <row r="30" spans="1:4" x14ac:dyDescent="0.25">
      <c r="A30" s="6">
        <v>23</v>
      </c>
      <c r="B30" s="4" t="str">
        <f>HYPERLINK("#'PEAFOWL'!A1","PEAFOWL")</f>
        <v>PEAFOWL</v>
      </c>
      <c r="C30" s="5" t="s">
        <v>12</v>
      </c>
      <c r="D30" s="7" t="s">
        <v>8</v>
      </c>
    </row>
    <row r="31" spans="1:4" x14ac:dyDescent="0.25">
      <c r="A31" s="6">
        <v>24</v>
      </c>
      <c r="B31" s="4" t="str">
        <f>HYPERLINK("#'PHEASANTS'!A1","PHEASANTS")</f>
        <v>PHEASANTS</v>
      </c>
      <c r="C31" s="5" t="s">
        <v>3</v>
      </c>
      <c r="D31" s="7" t="s">
        <v>8</v>
      </c>
    </row>
    <row r="32" spans="1:4" x14ac:dyDescent="0.25">
      <c r="A32" s="6">
        <v>25</v>
      </c>
      <c r="B32" s="4" t="str">
        <f>HYPERLINK("#'PIGEONS &amp; SQUAB'!A1","PIGEONS &amp; SQUAB")</f>
        <v>PIGEONS &amp; SQUAB</v>
      </c>
      <c r="C32" s="5" t="s">
        <v>3</v>
      </c>
      <c r="D32" s="7" t="s">
        <v>8</v>
      </c>
    </row>
    <row r="33" spans="1:4" x14ac:dyDescent="0.25">
      <c r="A33" s="6">
        <v>26</v>
      </c>
      <c r="B33" s="4" t="str">
        <f>HYPERLINK("#'POULTRY TOTALS'!A1","POULTRY TOTALS")</f>
        <v>POULTRY TOTALS</v>
      </c>
      <c r="C33" s="5" t="s">
        <v>3</v>
      </c>
      <c r="D33" s="7" t="s">
        <v>8</v>
      </c>
    </row>
    <row r="34" spans="1:4" x14ac:dyDescent="0.25">
      <c r="A34" s="6">
        <v>27</v>
      </c>
      <c r="B34" s="4" t="str">
        <f>HYPERLINK("#'POULTRY, OTHER'!A1","POULTRY, OTHER")</f>
        <v>POULTRY, OTHER</v>
      </c>
      <c r="C34" s="5" t="s">
        <v>3</v>
      </c>
      <c r="D34" s="7" t="s">
        <v>8</v>
      </c>
    </row>
    <row r="35" spans="1:4" x14ac:dyDescent="0.25">
      <c r="A35" s="6">
        <v>28</v>
      </c>
      <c r="B35" s="4" t="str">
        <f>HYPERLINK("#'QUAIL'!A1","QUAIL")</f>
        <v>QUAIL</v>
      </c>
      <c r="C35" s="5" t="s">
        <v>3</v>
      </c>
      <c r="D35" s="7" t="s">
        <v>8</v>
      </c>
    </row>
    <row r="36" spans="1:4" x14ac:dyDescent="0.25">
      <c r="A36" s="6">
        <v>29</v>
      </c>
      <c r="B36" s="4" t="str">
        <f>HYPERLINK("#'RABBITS'!A1","RABBITS")</f>
        <v>RABBITS</v>
      </c>
      <c r="C36" s="5" t="s">
        <v>3</v>
      </c>
      <c r="D36" s="7" t="s">
        <v>2</v>
      </c>
    </row>
    <row r="37" spans="1:4" x14ac:dyDescent="0.25">
      <c r="A37" s="6">
        <v>30</v>
      </c>
      <c r="B37" s="4" t="str">
        <f>HYPERLINK("#'SHEEP'!A1","SHEEP")</f>
        <v>SHEEP</v>
      </c>
      <c r="C37" s="5" t="s">
        <v>3</v>
      </c>
      <c r="D37" s="7" t="s">
        <v>7</v>
      </c>
    </row>
    <row r="38" spans="1:4" x14ac:dyDescent="0.25">
      <c r="A38" s="6">
        <v>31</v>
      </c>
      <c r="B38" s="4" t="str">
        <f>HYPERLINK("#'SHEEP &amp; GOATS TOTALS'!A1","SHEEP &amp; GOATS TOTALS")</f>
        <v>SHEEP &amp; GOATS TOTALS</v>
      </c>
      <c r="C38" s="5" t="s">
        <v>6</v>
      </c>
      <c r="D38" s="7" t="s">
        <v>7</v>
      </c>
    </row>
    <row r="39" spans="1:4" x14ac:dyDescent="0.25">
      <c r="A39" s="6">
        <v>32</v>
      </c>
      <c r="B39" s="4" t="str">
        <f>HYPERLINK("#'SPECIALTY ANIMAL TOTALS'!A1","SPECIALTY ANIMAL TOTALS")</f>
        <v>SPECIALTY ANIMAL TOTALS</v>
      </c>
      <c r="C39" s="5" t="s">
        <v>6</v>
      </c>
      <c r="D39" s="7" t="s">
        <v>2</v>
      </c>
    </row>
    <row r="40" spans="1:4" x14ac:dyDescent="0.25">
      <c r="A40" s="6">
        <v>33</v>
      </c>
      <c r="B40" s="4" t="str">
        <f>HYPERLINK("#'SPECIALTY ANIMALS, OTHER'!A1","SPECIALTY ANIMALS, OTHER")</f>
        <v>SPECIALTY ANIMALS, OTHER</v>
      </c>
      <c r="C40" s="5" t="s">
        <v>6</v>
      </c>
      <c r="D40" s="7" t="s">
        <v>2</v>
      </c>
    </row>
    <row r="41" spans="1:4" x14ac:dyDescent="0.25">
      <c r="A41" s="6">
        <v>34</v>
      </c>
      <c r="B41" s="4" t="str">
        <f>HYPERLINK("#'TURKEYS'!A1","TURKEYS")</f>
        <v>TURKEYS</v>
      </c>
      <c r="C41" s="5" t="s">
        <v>3</v>
      </c>
      <c r="D41" s="7" t="s">
        <v>8</v>
      </c>
    </row>
    <row r="42" spans="1:4" x14ac:dyDescent="0.25">
      <c r="A42" s="10">
        <v>35</v>
      </c>
      <c r="B42" s="11" t="str">
        <f>HYPERLINK("#'WOOL'!A1","WOOL")</f>
        <v>WOOL</v>
      </c>
      <c r="C42" s="12" t="s">
        <v>3</v>
      </c>
      <c r="D42" s="13" t="s">
        <v>7</v>
      </c>
    </row>
    <row r="44" spans="1:4" ht="75.75" customHeight="1" x14ac:dyDescent="0.25">
      <c r="A44" s="18" t="s">
        <v>302</v>
      </c>
      <c r="B44" s="20" t="s">
        <v>308</v>
      </c>
      <c r="C44" s="21"/>
      <c r="D44" s="21"/>
    </row>
    <row r="45" spans="1:4" ht="142.5" customHeight="1" x14ac:dyDescent="0.25">
      <c r="A45" s="19" t="s">
        <v>306</v>
      </c>
      <c r="B45" s="22" t="s">
        <v>307</v>
      </c>
      <c r="C45" s="22"/>
      <c r="D45" s="22"/>
    </row>
    <row r="46" spans="1:4" x14ac:dyDescent="0.25">
      <c r="A46" t="s">
        <v>298</v>
      </c>
      <c r="B46" s="14" t="s">
        <v>296</v>
      </c>
    </row>
  </sheetData>
  <mergeCells count="2">
    <mergeCell ref="B44:D44"/>
    <mergeCell ref="B45:D45"/>
  </mergeCells>
  <hyperlinks>
    <hyperlink ref="B46" r:id="rId1" xr:uid="{C542CB15-2E27-4770-8CFB-BAD34E48A0AE}"/>
  </hyperlinks>
  <pageMargins left="0.75" right="0.75" top="1" bottom="1" header="0.511811023622047" footer="0.511811023622047"/>
  <pageSetup paperSize="9" orientation="portrait" horizontalDpi="300" verticalDpi="30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19" customWidth="1"/>
    <col min="3" max="3" width="35" customWidth="1"/>
    <col min="4" max="4" width="31" customWidth="1"/>
    <col min="5" max="5" width="33" customWidth="1"/>
  </cols>
  <sheetData>
    <row r="1" spans="1:5" ht="25.5" x14ac:dyDescent="0.25">
      <c r="A1" s="1" t="s">
        <v>15</v>
      </c>
      <c r="B1" s="1" t="s">
        <v>84</v>
      </c>
      <c r="C1" s="1" t="s">
        <v>85</v>
      </c>
      <c r="D1" s="1" t="s">
        <v>86</v>
      </c>
      <c r="E1" s="1" t="s">
        <v>87</v>
      </c>
    </row>
    <row r="2" spans="1:5" x14ac:dyDescent="0.25">
      <c r="A2" s="2">
        <v>1997</v>
      </c>
      <c r="B2" s="2">
        <v>510</v>
      </c>
      <c r="C2" s="2">
        <v>48</v>
      </c>
      <c r="D2" s="2">
        <v>4</v>
      </c>
      <c r="E2" s="2">
        <v>65</v>
      </c>
    </row>
    <row r="3" spans="1:5" x14ac:dyDescent="0.25">
      <c r="A3" s="2">
        <v>2002</v>
      </c>
      <c r="B3" s="2">
        <v>1213</v>
      </c>
      <c r="C3" s="2">
        <v>57</v>
      </c>
      <c r="D3" s="2">
        <v>7</v>
      </c>
      <c r="E3" s="2">
        <v>397</v>
      </c>
    </row>
    <row r="4" spans="1:5" x14ac:dyDescent="0.25">
      <c r="A4" s="2">
        <v>2007</v>
      </c>
      <c r="B4" s="2">
        <v>1185</v>
      </c>
      <c r="C4" s="2">
        <v>116</v>
      </c>
      <c r="D4" s="2">
        <v>21</v>
      </c>
      <c r="E4" s="2">
        <v>268</v>
      </c>
    </row>
    <row r="5" spans="1:5" x14ac:dyDescent="0.25">
      <c r="A5" s="2">
        <v>2012</v>
      </c>
      <c r="B5" s="2">
        <v>1275</v>
      </c>
      <c r="C5" s="2">
        <v>88</v>
      </c>
      <c r="D5" s="2">
        <v>28</v>
      </c>
      <c r="E5" s="2">
        <v>479</v>
      </c>
    </row>
    <row r="6" spans="1:5" x14ac:dyDescent="0.25">
      <c r="A6" s="2">
        <v>2017</v>
      </c>
      <c r="B6" s="2" t="s">
        <v>21</v>
      </c>
      <c r="C6" s="2">
        <v>121</v>
      </c>
      <c r="D6" s="2">
        <v>37</v>
      </c>
      <c r="E6" s="2">
        <v>649</v>
      </c>
    </row>
    <row r="7" spans="1:5" x14ac:dyDescent="0.25">
      <c r="A7" s="2">
        <v>2022</v>
      </c>
      <c r="B7" s="2">
        <v>1858</v>
      </c>
      <c r="C7" s="2">
        <v>121</v>
      </c>
      <c r="D7" s="2">
        <v>39</v>
      </c>
      <c r="E7" s="2">
        <v>645</v>
      </c>
    </row>
  </sheetData>
  <pageMargins left="0.75" right="0.75" top="1" bottom="1" header="0.511811023622047" footer="0.511811023622047"/>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17" customWidth="1"/>
    <col min="3" max="3" width="33" customWidth="1"/>
    <col min="4" max="4" width="29" customWidth="1"/>
    <col min="5" max="5" width="28" customWidth="1"/>
    <col min="6" max="6" width="31" customWidth="1"/>
  </cols>
  <sheetData>
    <row r="1" spans="1:6" ht="25.5" x14ac:dyDescent="0.25">
      <c r="A1" s="1" t="s">
        <v>15</v>
      </c>
      <c r="B1" s="1" t="s">
        <v>88</v>
      </c>
      <c r="C1" s="1" t="s">
        <v>89</v>
      </c>
      <c r="D1" s="1" t="s">
        <v>90</v>
      </c>
      <c r="E1" s="1" t="s">
        <v>91</v>
      </c>
      <c r="F1" s="1" t="s">
        <v>92</v>
      </c>
    </row>
    <row r="2" spans="1:6" x14ac:dyDescent="0.25">
      <c r="A2" s="2">
        <v>2002</v>
      </c>
      <c r="B2" s="2" t="s">
        <v>21</v>
      </c>
      <c r="C2" s="2">
        <v>1</v>
      </c>
      <c r="D2" s="2">
        <v>1</v>
      </c>
      <c r="E2" s="2"/>
      <c r="F2" s="2" t="s">
        <v>21</v>
      </c>
    </row>
    <row r="3" spans="1:6" x14ac:dyDescent="0.25">
      <c r="A3" s="2">
        <v>2007</v>
      </c>
      <c r="B3" s="2" t="s">
        <v>21</v>
      </c>
      <c r="C3" s="2">
        <v>1</v>
      </c>
      <c r="D3" s="2">
        <v>1</v>
      </c>
      <c r="E3" s="2"/>
      <c r="F3" s="2" t="s">
        <v>21</v>
      </c>
    </row>
    <row r="4" spans="1:6" x14ac:dyDescent="0.25">
      <c r="A4" s="2">
        <v>2012</v>
      </c>
      <c r="B4" s="2" t="s">
        <v>21</v>
      </c>
      <c r="C4" s="2">
        <v>1</v>
      </c>
      <c r="D4" s="2">
        <v>1</v>
      </c>
      <c r="E4" s="2" t="s">
        <v>21</v>
      </c>
      <c r="F4" s="2" t="s">
        <v>21</v>
      </c>
    </row>
    <row r="5" spans="1:6" x14ac:dyDescent="0.25">
      <c r="A5" s="2">
        <v>2022</v>
      </c>
      <c r="B5" s="2" t="s">
        <v>21</v>
      </c>
      <c r="C5" s="2">
        <v>1</v>
      </c>
      <c r="D5" s="2">
        <v>1</v>
      </c>
      <c r="E5" s="2" t="s">
        <v>21</v>
      </c>
      <c r="F5" s="2" t="s">
        <v>21</v>
      </c>
    </row>
  </sheetData>
  <pageMargins left="0.75" right="0.75" top="1" bottom="1" header="0.511811023622047" footer="0.511811023622047"/>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0" customWidth="1"/>
    <col min="3" max="3" width="32" customWidth="1"/>
  </cols>
  <sheetData>
    <row r="1" spans="1:3" ht="25.5" x14ac:dyDescent="0.25">
      <c r="A1" s="1" t="s">
        <v>15</v>
      </c>
      <c r="B1" s="1" t="s">
        <v>93</v>
      </c>
      <c r="C1" s="1" t="s">
        <v>94</v>
      </c>
    </row>
    <row r="2" spans="1:3" x14ac:dyDescent="0.25">
      <c r="A2" s="2">
        <v>2002</v>
      </c>
      <c r="B2" s="2">
        <v>1</v>
      </c>
      <c r="C2" s="2" t="s">
        <v>21</v>
      </c>
    </row>
  </sheetData>
  <pageMargins left="0.75" right="0.75" top="1" bottom="1" header="0.511811023622047" footer="0.511811023622047"/>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9" width="50" customWidth="1"/>
    <col min="10" max="10" width="37" customWidth="1"/>
    <col min="11" max="11" width="50" customWidth="1"/>
    <col min="12" max="12" width="49" customWidth="1"/>
    <col min="13" max="13" width="48" customWidth="1"/>
    <col min="14" max="14" width="50" customWidth="1"/>
    <col min="15" max="15" width="44" customWidth="1"/>
    <col min="16" max="19" width="50" customWidth="1"/>
    <col min="20" max="20" width="46" customWidth="1"/>
    <col min="21" max="24" width="50" customWidth="1"/>
    <col min="25" max="25" width="47" customWidth="1"/>
    <col min="26" max="26" width="46" customWidth="1"/>
  </cols>
  <sheetData>
    <row r="1" spans="1:26" ht="38.25" x14ac:dyDescent="0.25">
      <c r="A1" s="1" t="s">
        <v>15</v>
      </c>
      <c r="B1" s="1" t="s">
        <v>95</v>
      </c>
      <c r="C1" s="1" t="s">
        <v>96</v>
      </c>
      <c r="D1" s="1" t="s">
        <v>97</v>
      </c>
      <c r="E1" s="1" t="s">
        <v>98</v>
      </c>
      <c r="F1" s="1" t="s">
        <v>99</v>
      </c>
      <c r="G1" s="1" t="s">
        <v>100</v>
      </c>
      <c r="H1" s="1" t="s">
        <v>101</v>
      </c>
      <c r="I1" s="1" t="s">
        <v>102</v>
      </c>
      <c r="J1" s="1" t="s">
        <v>103</v>
      </c>
      <c r="K1" s="1" t="s">
        <v>104</v>
      </c>
      <c r="L1" s="1" t="s">
        <v>105</v>
      </c>
      <c r="M1" s="1" t="s">
        <v>106</v>
      </c>
      <c r="N1" s="1" t="s">
        <v>107</v>
      </c>
      <c r="O1" s="1" t="s">
        <v>108</v>
      </c>
      <c r="P1" s="1" t="s">
        <v>109</v>
      </c>
      <c r="Q1" s="1" t="s">
        <v>110</v>
      </c>
      <c r="R1" s="1" t="s">
        <v>111</v>
      </c>
      <c r="S1" s="1" t="s">
        <v>112</v>
      </c>
      <c r="T1" s="1" t="s">
        <v>113</v>
      </c>
      <c r="U1" s="1" t="s">
        <v>114</v>
      </c>
      <c r="V1" s="1" t="s">
        <v>115</v>
      </c>
      <c r="W1" s="1" t="s">
        <v>116</v>
      </c>
      <c r="X1" s="1" t="s">
        <v>117</v>
      </c>
      <c r="Y1" s="1" t="s">
        <v>118</v>
      </c>
      <c r="Z1" s="1" t="s">
        <v>119</v>
      </c>
    </row>
    <row r="2" spans="1:26" x14ac:dyDescent="0.25">
      <c r="A2" s="2">
        <v>1997</v>
      </c>
      <c r="B2" s="2"/>
      <c r="C2" s="2"/>
      <c r="D2" s="2"/>
      <c r="E2" s="2"/>
      <c r="F2" s="2"/>
      <c r="G2" s="2"/>
      <c r="H2" s="2"/>
      <c r="I2" s="2"/>
      <c r="J2" s="2">
        <v>4923</v>
      </c>
      <c r="K2" s="2">
        <v>591</v>
      </c>
      <c r="L2" s="2">
        <v>69</v>
      </c>
      <c r="M2" s="2"/>
      <c r="N2" s="2">
        <v>189</v>
      </c>
      <c r="O2" s="2"/>
      <c r="P2" s="2"/>
      <c r="Q2" s="2"/>
      <c r="R2" s="2"/>
      <c r="S2" s="2"/>
      <c r="T2" s="2">
        <v>146</v>
      </c>
      <c r="U2" s="2">
        <v>38</v>
      </c>
      <c r="V2" s="2">
        <v>2</v>
      </c>
      <c r="W2" s="2"/>
      <c r="X2" s="2" t="s">
        <v>21</v>
      </c>
      <c r="Y2" s="2"/>
      <c r="Z2" s="2"/>
    </row>
    <row r="3" spans="1:26" x14ac:dyDescent="0.25">
      <c r="A3" s="2">
        <v>2002</v>
      </c>
      <c r="B3" s="2"/>
      <c r="C3" s="2"/>
      <c r="D3" s="2"/>
      <c r="E3" s="2"/>
      <c r="F3" s="2">
        <v>82</v>
      </c>
      <c r="G3" s="2">
        <v>418000</v>
      </c>
      <c r="H3" s="2"/>
      <c r="I3" s="2">
        <v>0.1</v>
      </c>
      <c r="J3" s="2">
        <v>4582</v>
      </c>
      <c r="K3" s="2">
        <v>493</v>
      </c>
      <c r="L3" s="2">
        <v>79</v>
      </c>
      <c r="M3" s="2"/>
      <c r="N3" s="2">
        <v>237</v>
      </c>
      <c r="O3" s="2"/>
      <c r="P3" s="2"/>
      <c r="Q3" s="2"/>
      <c r="R3" s="2"/>
      <c r="S3" s="2"/>
      <c r="T3" s="2">
        <v>58</v>
      </c>
      <c r="U3" s="2">
        <v>18</v>
      </c>
      <c r="V3" s="2">
        <v>4</v>
      </c>
      <c r="W3" s="2"/>
      <c r="X3" s="2">
        <v>14</v>
      </c>
      <c r="Y3" s="2"/>
      <c r="Z3" s="2"/>
    </row>
    <row r="4" spans="1:26" x14ac:dyDescent="0.25">
      <c r="A4" s="2">
        <v>2007</v>
      </c>
      <c r="B4" s="2"/>
      <c r="C4" s="2"/>
      <c r="D4" s="2"/>
      <c r="E4" s="2"/>
      <c r="F4" s="2">
        <v>96</v>
      </c>
      <c r="G4" s="2" t="s">
        <v>21</v>
      </c>
      <c r="H4" s="2"/>
      <c r="I4" s="2" t="s">
        <v>21</v>
      </c>
      <c r="J4" s="2">
        <v>6547</v>
      </c>
      <c r="K4" s="2">
        <v>842</v>
      </c>
      <c r="L4" s="2">
        <v>111</v>
      </c>
      <c r="M4" s="2"/>
      <c r="N4" s="2">
        <v>331</v>
      </c>
      <c r="O4" s="2">
        <v>5100</v>
      </c>
      <c r="P4" s="2">
        <v>672</v>
      </c>
      <c r="Q4" s="2">
        <v>95</v>
      </c>
      <c r="R4" s="2"/>
      <c r="S4" s="2">
        <v>299</v>
      </c>
      <c r="T4" s="2">
        <v>260</v>
      </c>
      <c r="U4" s="2">
        <v>101</v>
      </c>
      <c r="V4" s="2">
        <v>6</v>
      </c>
      <c r="W4" s="2"/>
      <c r="X4" s="2">
        <v>9</v>
      </c>
      <c r="Y4" s="2"/>
      <c r="Z4" s="2"/>
    </row>
    <row r="5" spans="1:26" x14ac:dyDescent="0.25">
      <c r="A5" s="2">
        <v>2012</v>
      </c>
      <c r="B5" s="2"/>
      <c r="C5" s="2"/>
      <c r="D5" s="2"/>
      <c r="E5" s="2"/>
      <c r="F5" s="2">
        <v>107</v>
      </c>
      <c r="G5" s="2" t="s">
        <v>21</v>
      </c>
      <c r="H5" s="2">
        <v>1.5</v>
      </c>
      <c r="I5" s="2" t="s">
        <v>21</v>
      </c>
      <c r="J5" s="2">
        <v>5114</v>
      </c>
      <c r="K5" s="2">
        <v>669</v>
      </c>
      <c r="L5" s="2"/>
      <c r="M5" s="2"/>
      <c r="N5" s="2"/>
      <c r="O5" s="2">
        <v>4329</v>
      </c>
      <c r="P5" s="2">
        <v>609</v>
      </c>
      <c r="Q5" s="2">
        <v>102</v>
      </c>
      <c r="R5" s="2">
        <v>1471000</v>
      </c>
      <c r="S5" s="2">
        <v>335</v>
      </c>
      <c r="T5" s="2">
        <v>369</v>
      </c>
      <c r="U5" s="2">
        <v>109</v>
      </c>
      <c r="V5" s="2">
        <v>5</v>
      </c>
      <c r="W5" s="2">
        <v>11000</v>
      </c>
      <c r="X5" s="2">
        <v>22</v>
      </c>
      <c r="Y5" s="2"/>
      <c r="Z5" s="2"/>
    </row>
    <row r="6" spans="1:26" x14ac:dyDescent="0.25">
      <c r="A6" s="2">
        <v>2017</v>
      </c>
      <c r="B6" s="2">
        <v>78</v>
      </c>
      <c r="C6" s="2">
        <v>726000</v>
      </c>
      <c r="D6" s="2">
        <v>1.1000000000000001</v>
      </c>
      <c r="E6" s="2">
        <v>0.1</v>
      </c>
      <c r="F6" s="2"/>
      <c r="G6" s="2"/>
      <c r="H6" s="2"/>
      <c r="I6" s="2"/>
      <c r="J6" s="2">
        <v>4548</v>
      </c>
      <c r="K6" s="2">
        <v>688</v>
      </c>
      <c r="L6" s="2">
        <v>76</v>
      </c>
      <c r="M6" s="2">
        <v>709000</v>
      </c>
      <c r="N6" s="2">
        <v>308</v>
      </c>
      <c r="O6" s="2"/>
      <c r="P6" s="2"/>
      <c r="Q6" s="2"/>
      <c r="R6" s="2"/>
      <c r="S6" s="2"/>
      <c r="T6" s="2">
        <v>345</v>
      </c>
      <c r="U6" s="2">
        <v>144</v>
      </c>
      <c r="V6" s="2">
        <v>5</v>
      </c>
      <c r="W6" s="2">
        <v>17000</v>
      </c>
      <c r="X6" s="2">
        <v>11</v>
      </c>
      <c r="Y6" s="2">
        <v>17</v>
      </c>
      <c r="Z6" s="2">
        <v>86000</v>
      </c>
    </row>
    <row r="7" spans="1:26" x14ac:dyDescent="0.25">
      <c r="A7" s="2">
        <v>2022</v>
      </c>
      <c r="B7" s="2">
        <v>73</v>
      </c>
      <c r="C7" s="2">
        <v>749000</v>
      </c>
      <c r="D7" s="2">
        <v>1.1000000000000001</v>
      </c>
      <c r="E7" s="2">
        <v>0.1</v>
      </c>
      <c r="F7" s="2"/>
      <c r="G7" s="2"/>
      <c r="H7" s="2"/>
      <c r="I7" s="2"/>
      <c r="J7" s="2">
        <v>4316</v>
      </c>
      <c r="K7" s="2">
        <v>653</v>
      </c>
      <c r="L7" s="2">
        <v>67</v>
      </c>
      <c r="M7" s="2">
        <v>745000</v>
      </c>
      <c r="N7" s="2">
        <v>354</v>
      </c>
      <c r="O7" s="2"/>
      <c r="P7" s="2"/>
      <c r="Q7" s="2"/>
      <c r="R7" s="2"/>
      <c r="S7" s="2"/>
      <c r="T7" s="2">
        <v>279</v>
      </c>
      <c r="U7" s="2">
        <v>103</v>
      </c>
      <c r="V7" s="2">
        <v>6</v>
      </c>
      <c r="W7" s="2">
        <v>3000</v>
      </c>
      <c r="X7" s="2">
        <v>8</v>
      </c>
      <c r="Y7" s="2">
        <v>22</v>
      </c>
      <c r="Z7" s="2">
        <v>109000</v>
      </c>
    </row>
  </sheetData>
  <pageMargins left="0.75" right="0.75" top="1" bottom="1" header="0.511811023622047" footer="0.511811023622047"/>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19" customWidth="1"/>
    <col min="3" max="3" width="35" customWidth="1"/>
    <col min="4" max="4" width="31" customWidth="1"/>
    <col min="5" max="5" width="33" customWidth="1"/>
  </cols>
  <sheetData>
    <row r="1" spans="1:5" ht="25.5" x14ac:dyDescent="0.25">
      <c r="A1" s="1" t="s">
        <v>15</v>
      </c>
      <c r="B1" s="1" t="s">
        <v>120</v>
      </c>
      <c r="C1" s="1" t="s">
        <v>121</v>
      </c>
      <c r="D1" s="1" t="s">
        <v>122</v>
      </c>
      <c r="E1" s="1" t="s">
        <v>123</v>
      </c>
    </row>
    <row r="2" spans="1:5" x14ac:dyDescent="0.25">
      <c r="A2" s="2">
        <v>1997</v>
      </c>
      <c r="B2" s="2">
        <v>277</v>
      </c>
      <c r="C2" s="2">
        <v>43</v>
      </c>
      <c r="D2" s="2">
        <v>4</v>
      </c>
      <c r="E2" s="2">
        <v>17</v>
      </c>
    </row>
    <row r="3" spans="1:5" x14ac:dyDescent="0.25">
      <c r="A3" s="2">
        <v>2002</v>
      </c>
      <c r="B3" s="2">
        <v>302</v>
      </c>
      <c r="C3" s="2">
        <v>33</v>
      </c>
      <c r="D3" s="2">
        <v>3</v>
      </c>
      <c r="E3" s="2">
        <v>20</v>
      </c>
    </row>
    <row r="4" spans="1:5" x14ac:dyDescent="0.25">
      <c r="A4" s="2">
        <v>2007</v>
      </c>
      <c r="B4" s="2">
        <v>371</v>
      </c>
      <c r="C4" s="2">
        <v>62</v>
      </c>
      <c r="D4" s="2">
        <v>5</v>
      </c>
      <c r="E4" s="2">
        <v>16</v>
      </c>
    </row>
    <row r="5" spans="1:5" x14ac:dyDescent="0.25">
      <c r="A5" s="2">
        <v>2012</v>
      </c>
      <c r="B5" s="2">
        <v>199</v>
      </c>
      <c r="C5" s="2">
        <v>26</v>
      </c>
      <c r="D5" s="2">
        <v>3</v>
      </c>
      <c r="E5" s="2">
        <v>132</v>
      </c>
    </row>
    <row r="6" spans="1:5" x14ac:dyDescent="0.25">
      <c r="A6" s="2">
        <v>2017</v>
      </c>
      <c r="B6" s="2">
        <v>211</v>
      </c>
      <c r="C6" s="2">
        <v>26</v>
      </c>
      <c r="D6" s="2">
        <v>3</v>
      </c>
      <c r="E6" s="2">
        <v>15</v>
      </c>
    </row>
    <row r="7" spans="1:5" x14ac:dyDescent="0.25">
      <c r="A7" s="2">
        <v>2022</v>
      </c>
      <c r="B7" s="2">
        <v>372</v>
      </c>
      <c r="C7" s="2">
        <v>46</v>
      </c>
      <c r="D7" s="2">
        <v>8</v>
      </c>
      <c r="E7" s="2">
        <v>16</v>
      </c>
    </row>
  </sheetData>
  <pageMargins left="0.75" right="0.75" top="1" bottom="1" header="0.511811023622047" footer="0.511811023622047"/>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19" customWidth="1"/>
    <col min="3" max="3" width="35" customWidth="1"/>
    <col min="4" max="4" width="31" customWidth="1"/>
    <col min="5" max="5" width="30" customWidth="1"/>
    <col min="6" max="6" width="33" customWidth="1"/>
    <col min="7" max="7" width="27" customWidth="1"/>
    <col min="8" max="8" width="43" customWidth="1"/>
    <col min="9" max="9" width="39" customWidth="1"/>
    <col min="10" max="10" width="38" customWidth="1"/>
    <col min="11" max="11" width="41" customWidth="1"/>
    <col min="12" max="12" width="33" customWidth="1"/>
    <col min="13" max="13" width="49" customWidth="1"/>
    <col min="14" max="14" width="45" customWidth="1"/>
    <col min="15" max="15" width="44" customWidth="1"/>
    <col min="16" max="16" width="47" customWidth="1"/>
    <col min="17" max="17" width="25" customWidth="1"/>
    <col min="18" max="18" width="41" customWidth="1"/>
    <col min="19" max="19" width="37" customWidth="1"/>
    <col min="20" max="20" width="36" customWidth="1"/>
    <col min="21" max="21" width="39" customWidth="1"/>
  </cols>
  <sheetData>
    <row r="1" spans="1:21" ht="25.5" x14ac:dyDescent="0.25">
      <c r="A1" s="1" t="s">
        <v>15</v>
      </c>
      <c r="B1" s="1" t="s">
        <v>124</v>
      </c>
      <c r="C1" s="1" t="s">
        <v>125</v>
      </c>
      <c r="D1" s="1" t="s">
        <v>126</v>
      </c>
      <c r="E1" s="1" t="s">
        <v>127</v>
      </c>
      <c r="F1" s="1" t="s">
        <v>128</v>
      </c>
      <c r="G1" s="1" t="s">
        <v>129</v>
      </c>
      <c r="H1" s="1" t="s">
        <v>130</v>
      </c>
      <c r="I1" s="1" t="s">
        <v>131</v>
      </c>
      <c r="J1" s="1" t="s">
        <v>132</v>
      </c>
      <c r="K1" s="1" t="s">
        <v>133</v>
      </c>
      <c r="L1" s="1" t="s">
        <v>134</v>
      </c>
      <c r="M1" s="1" t="s">
        <v>135</v>
      </c>
      <c r="N1" s="1" t="s">
        <v>136</v>
      </c>
      <c r="O1" s="1" t="s">
        <v>137</v>
      </c>
      <c r="P1" s="1" t="s">
        <v>138</v>
      </c>
      <c r="Q1" s="1" t="s">
        <v>139</v>
      </c>
      <c r="R1" s="1" t="s">
        <v>140</v>
      </c>
      <c r="S1" s="1" t="s">
        <v>141</v>
      </c>
      <c r="T1" s="1" t="s">
        <v>142</v>
      </c>
      <c r="U1" s="1" t="s">
        <v>143</v>
      </c>
    </row>
    <row r="2" spans="1:21" x14ac:dyDescent="0.25">
      <c r="A2" s="2">
        <v>1997</v>
      </c>
      <c r="B2" s="2">
        <v>3305</v>
      </c>
      <c r="C2" s="2">
        <v>162</v>
      </c>
      <c r="D2" s="2">
        <v>64</v>
      </c>
      <c r="E2" s="2"/>
      <c r="F2" s="2">
        <v>3643</v>
      </c>
      <c r="G2" s="2"/>
      <c r="H2" s="2"/>
      <c r="I2" s="2"/>
      <c r="J2" s="2"/>
      <c r="K2" s="2"/>
      <c r="L2" s="2">
        <v>2825</v>
      </c>
      <c r="M2" s="2">
        <v>135</v>
      </c>
      <c r="N2" s="2">
        <v>58</v>
      </c>
      <c r="O2" s="2"/>
      <c r="P2" s="2">
        <v>3574</v>
      </c>
      <c r="Q2" s="2">
        <v>480</v>
      </c>
      <c r="R2" s="2">
        <v>31</v>
      </c>
      <c r="S2" s="2">
        <v>7</v>
      </c>
      <c r="T2" s="2"/>
      <c r="U2" s="2">
        <v>69</v>
      </c>
    </row>
    <row r="3" spans="1:21" x14ac:dyDescent="0.25">
      <c r="A3" s="2">
        <v>2002</v>
      </c>
      <c r="B3" s="2">
        <v>5364</v>
      </c>
      <c r="C3" s="2">
        <v>189</v>
      </c>
      <c r="D3" s="2">
        <v>86</v>
      </c>
      <c r="E3" s="2"/>
      <c r="F3" s="2">
        <v>4237</v>
      </c>
      <c r="G3" s="2">
        <v>26</v>
      </c>
      <c r="H3" s="2">
        <v>4</v>
      </c>
      <c r="I3" s="2">
        <v>1</v>
      </c>
      <c r="J3" s="2"/>
      <c r="K3" s="2" t="s">
        <v>21</v>
      </c>
      <c r="L3" s="2">
        <v>4897</v>
      </c>
      <c r="M3" s="2">
        <v>163</v>
      </c>
      <c r="N3" s="2">
        <v>81</v>
      </c>
      <c r="O3" s="2"/>
      <c r="P3" s="2">
        <v>4047</v>
      </c>
      <c r="Q3" s="2">
        <v>441</v>
      </c>
      <c r="R3" s="2">
        <v>33</v>
      </c>
      <c r="S3" s="2">
        <v>8</v>
      </c>
      <c r="T3" s="2"/>
      <c r="U3" s="2" t="s">
        <v>21</v>
      </c>
    </row>
    <row r="4" spans="1:21" x14ac:dyDescent="0.25">
      <c r="A4" s="2">
        <v>2007</v>
      </c>
      <c r="B4" s="2">
        <v>9169</v>
      </c>
      <c r="C4" s="2">
        <v>343</v>
      </c>
      <c r="D4" s="2">
        <v>137</v>
      </c>
      <c r="E4" s="2"/>
      <c r="F4" s="2">
        <v>2836</v>
      </c>
      <c r="G4" s="2">
        <v>29</v>
      </c>
      <c r="H4" s="2">
        <v>14</v>
      </c>
      <c r="I4" s="2">
        <v>1</v>
      </c>
      <c r="J4" s="2"/>
      <c r="K4" s="2" t="s">
        <v>21</v>
      </c>
      <c r="L4" s="2">
        <v>8306</v>
      </c>
      <c r="M4" s="2">
        <v>280</v>
      </c>
      <c r="N4" s="2">
        <v>124</v>
      </c>
      <c r="O4" s="2"/>
      <c r="P4" s="2">
        <v>2540</v>
      </c>
      <c r="Q4" s="2">
        <v>834</v>
      </c>
      <c r="R4" s="2">
        <v>64</v>
      </c>
      <c r="S4" s="2">
        <v>15</v>
      </c>
      <c r="T4" s="2"/>
      <c r="U4" s="2" t="s">
        <v>21</v>
      </c>
    </row>
    <row r="5" spans="1:21" x14ac:dyDescent="0.25">
      <c r="A5" s="2">
        <v>2012</v>
      </c>
      <c r="B5" s="2">
        <v>12996</v>
      </c>
      <c r="C5" s="2">
        <v>420</v>
      </c>
      <c r="D5" s="2">
        <v>183</v>
      </c>
      <c r="E5" s="2">
        <v>458000</v>
      </c>
      <c r="F5" s="2">
        <v>2947</v>
      </c>
      <c r="G5" s="2">
        <v>100</v>
      </c>
      <c r="H5" s="2">
        <v>23</v>
      </c>
      <c r="I5" s="2">
        <v>2</v>
      </c>
      <c r="J5" s="2" t="s">
        <v>21</v>
      </c>
      <c r="K5" s="2" t="s">
        <v>21</v>
      </c>
      <c r="L5" s="2">
        <v>11905</v>
      </c>
      <c r="M5" s="2">
        <v>336</v>
      </c>
      <c r="N5" s="2">
        <v>156</v>
      </c>
      <c r="O5" s="2">
        <v>388000</v>
      </c>
      <c r="P5" s="2">
        <v>2534</v>
      </c>
      <c r="Q5" s="2">
        <v>991</v>
      </c>
      <c r="R5" s="2">
        <v>79</v>
      </c>
      <c r="S5" s="2">
        <v>30</v>
      </c>
      <c r="T5" s="2" t="s">
        <v>21</v>
      </c>
      <c r="U5" s="2" t="s">
        <v>21</v>
      </c>
    </row>
    <row r="6" spans="1:21" x14ac:dyDescent="0.25">
      <c r="A6" s="2">
        <v>2017</v>
      </c>
      <c r="B6" s="2">
        <v>16225</v>
      </c>
      <c r="C6" s="2">
        <v>609</v>
      </c>
      <c r="D6" s="2">
        <v>225</v>
      </c>
      <c r="E6" s="2">
        <v>533000</v>
      </c>
      <c r="F6" s="2">
        <v>3458</v>
      </c>
      <c r="G6" s="2">
        <v>359</v>
      </c>
      <c r="H6" s="2">
        <v>57</v>
      </c>
      <c r="I6" s="2">
        <v>11</v>
      </c>
      <c r="J6" s="2" t="s">
        <v>21</v>
      </c>
      <c r="K6" s="2" t="s">
        <v>21</v>
      </c>
      <c r="L6" s="2">
        <v>14638</v>
      </c>
      <c r="M6" s="2">
        <v>487</v>
      </c>
      <c r="N6" s="2">
        <v>194</v>
      </c>
      <c r="O6" s="2">
        <v>478000</v>
      </c>
      <c r="P6" s="2">
        <v>3112</v>
      </c>
      <c r="Q6" s="2">
        <v>1228</v>
      </c>
      <c r="R6" s="2">
        <v>93</v>
      </c>
      <c r="S6" s="2">
        <v>33</v>
      </c>
      <c r="T6" s="2" t="s">
        <v>21</v>
      </c>
      <c r="U6" s="2" t="s">
        <v>21</v>
      </c>
    </row>
    <row r="7" spans="1:21" x14ac:dyDescent="0.25">
      <c r="A7" s="2">
        <v>2022</v>
      </c>
      <c r="B7" s="2">
        <v>12278</v>
      </c>
      <c r="C7" s="2">
        <v>490</v>
      </c>
      <c r="D7" s="2">
        <v>224</v>
      </c>
      <c r="E7" s="2">
        <v>788000</v>
      </c>
      <c r="F7" s="2">
        <v>3697</v>
      </c>
      <c r="G7" s="2">
        <v>301</v>
      </c>
      <c r="H7" s="2">
        <v>30</v>
      </c>
      <c r="I7" s="2">
        <v>5</v>
      </c>
      <c r="J7" s="2">
        <v>4000</v>
      </c>
      <c r="K7" s="2">
        <v>28</v>
      </c>
      <c r="L7" s="2">
        <v>10190</v>
      </c>
      <c r="M7" s="2">
        <v>390</v>
      </c>
      <c r="N7" s="2">
        <v>183</v>
      </c>
      <c r="O7" s="2">
        <v>680000</v>
      </c>
      <c r="P7" s="2">
        <v>3071</v>
      </c>
      <c r="Q7" s="2">
        <v>1787</v>
      </c>
      <c r="R7" s="2">
        <v>102</v>
      </c>
      <c r="S7" s="2">
        <v>46</v>
      </c>
      <c r="T7" s="2">
        <v>105000</v>
      </c>
      <c r="U7" s="2">
        <v>598</v>
      </c>
    </row>
  </sheetData>
  <pageMargins left="0.75" right="0.75" top="1" bottom="1" header="0.511811023622047" footer="0.511811023622047"/>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1" customWidth="1"/>
    <col min="3" max="3" width="37" customWidth="1"/>
    <col min="4" max="4" width="33" customWidth="1"/>
    <col min="5" max="5" width="35" customWidth="1"/>
  </cols>
  <sheetData>
    <row r="1" spans="1:5" ht="25.5" x14ac:dyDescent="0.25">
      <c r="A1" s="1" t="s">
        <v>15</v>
      </c>
      <c r="B1" s="1" t="s">
        <v>144</v>
      </c>
      <c r="C1" s="1" t="s">
        <v>145</v>
      </c>
      <c r="D1" s="1" t="s">
        <v>146</v>
      </c>
      <c r="E1" s="1" t="s">
        <v>147</v>
      </c>
    </row>
    <row r="2" spans="1:5" x14ac:dyDescent="0.25">
      <c r="A2" s="2">
        <v>2012</v>
      </c>
      <c r="B2" s="2">
        <v>75</v>
      </c>
      <c r="C2" s="2">
        <v>7</v>
      </c>
      <c r="D2" s="2">
        <v>2</v>
      </c>
      <c r="E2" s="2" t="s">
        <v>21</v>
      </c>
    </row>
    <row r="3" spans="1:5" x14ac:dyDescent="0.25">
      <c r="A3" s="2">
        <v>2022</v>
      </c>
      <c r="B3" s="2">
        <v>100</v>
      </c>
      <c r="C3" s="2">
        <v>11</v>
      </c>
      <c r="D3" s="2">
        <v>8</v>
      </c>
      <c r="E3" s="2">
        <v>360</v>
      </c>
    </row>
  </sheetData>
  <pageMargins left="0.75" right="0.75" top="1" bottom="1" header="0.511811023622047" footer="0.511811023622047"/>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T7"/>
  <sheetViews>
    <sheetView zoomScaleNormal="100" workbookViewId="0">
      <pane ySplit="1" topLeftCell="A2" activePane="bottomLeft" state="frozen"/>
      <selection pane="bottomLeft" activeCell="D30" sqref="D30"/>
    </sheetView>
  </sheetViews>
  <sheetFormatPr defaultColWidth="8.7109375" defaultRowHeight="15" x14ac:dyDescent="0.25"/>
  <cols>
    <col min="1" max="1" width="8" customWidth="1"/>
    <col min="2" max="2" width="18" customWidth="1"/>
    <col min="3" max="3" width="34" customWidth="1"/>
    <col min="4" max="4" width="30" customWidth="1"/>
    <col min="5" max="5" width="29" customWidth="1"/>
    <col min="6" max="6" width="32" customWidth="1"/>
    <col min="7" max="7" width="50" customWidth="1"/>
    <col min="8" max="8" width="45" customWidth="1"/>
    <col min="9" max="9" width="28" customWidth="1"/>
    <col min="10" max="10" width="44" customWidth="1"/>
    <col min="11" max="11" width="48" customWidth="1"/>
    <col min="12" max="14" width="50" customWidth="1"/>
    <col min="15" max="15" width="36" customWidth="1"/>
    <col min="16" max="16" width="50" customWidth="1"/>
    <col min="17" max="17" width="48" customWidth="1"/>
    <col min="18" max="18" width="50" customWidth="1"/>
    <col min="19" max="19" width="36" customWidth="1"/>
    <col min="20" max="20" width="50" customWidth="1"/>
    <col min="21" max="21" width="48" customWidth="1"/>
    <col min="22" max="22" width="50" customWidth="1"/>
    <col min="23" max="23" width="34" customWidth="1"/>
    <col min="24" max="24" width="50" customWidth="1"/>
    <col min="25" max="25" width="46" customWidth="1"/>
    <col min="26" max="26" width="48" customWidth="1"/>
    <col min="27" max="27" width="31" customWidth="1"/>
    <col min="28" max="28" width="47" customWidth="1"/>
    <col min="29" max="29" width="43" customWidth="1"/>
    <col min="30" max="30" width="45" customWidth="1"/>
    <col min="31" max="31" width="38" customWidth="1"/>
    <col min="32" max="34" width="50" customWidth="1"/>
    <col min="35" max="35" width="26" customWidth="1"/>
    <col min="36" max="36" width="42" customWidth="1"/>
    <col min="37" max="37" width="27" customWidth="1"/>
    <col min="38" max="38" width="43" customWidth="1"/>
    <col min="39" max="39" width="39" customWidth="1"/>
    <col min="40" max="40" width="41" customWidth="1"/>
    <col min="41" max="41" width="35" customWidth="1"/>
    <col min="42" max="42" width="50" customWidth="1"/>
    <col min="43" max="43" width="47" customWidth="1"/>
    <col min="44" max="44" width="49" customWidth="1"/>
    <col min="45" max="46" width="50" customWidth="1"/>
  </cols>
  <sheetData>
    <row r="1" spans="1:46" ht="25.5" x14ac:dyDescent="0.25">
      <c r="A1" s="1" t="s">
        <v>15</v>
      </c>
      <c r="B1" s="1" t="s">
        <v>148</v>
      </c>
      <c r="C1" s="1" t="s">
        <v>149</v>
      </c>
      <c r="D1" s="1" t="s">
        <v>150</v>
      </c>
      <c r="E1" s="1" t="s">
        <v>151</v>
      </c>
      <c r="F1" s="1" t="s">
        <v>152</v>
      </c>
      <c r="G1" s="1" t="s">
        <v>153</v>
      </c>
      <c r="H1" s="1" t="s">
        <v>154</v>
      </c>
      <c r="I1" s="1" t="s">
        <v>155</v>
      </c>
      <c r="J1" s="1" t="s">
        <v>156</v>
      </c>
      <c r="K1" s="1" t="s">
        <v>157</v>
      </c>
      <c r="L1" s="1" t="s">
        <v>158</v>
      </c>
      <c r="M1" s="1" t="s">
        <v>159</v>
      </c>
      <c r="N1" s="1" t="s">
        <v>160</v>
      </c>
      <c r="O1" s="1" t="s">
        <v>161</v>
      </c>
      <c r="P1" s="1" t="s">
        <v>162</v>
      </c>
      <c r="Q1" s="1" t="s">
        <v>163</v>
      </c>
      <c r="R1" s="1" t="s">
        <v>164</v>
      </c>
      <c r="S1" s="1" t="s">
        <v>165</v>
      </c>
      <c r="T1" s="1" t="s">
        <v>166</v>
      </c>
      <c r="U1" s="1" t="s">
        <v>167</v>
      </c>
      <c r="V1" s="1" t="s">
        <v>168</v>
      </c>
      <c r="W1" s="1" t="s">
        <v>169</v>
      </c>
      <c r="X1" s="1" t="s">
        <v>170</v>
      </c>
      <c r="Y1" s="1" t="s">
        <v>171</v>
      </c>
      <c r="Z1" s="1" t="s">
        <v>172</v>
      </c>
      <c r="AA1" s="1" t="s">
        <v>173</v>
      </c>
      <c r="AB1" s="1" t="s">
        <v>174</v>
      </c>
      <c r="AC1" s="1" t="s">
        <v>175</v>
      </c>
      <c r="AD1" s="1" t="s">
        <v>176</v>
      </c>
      <c r="AE1" s="1" t="s">
        <v>177</v>
      </c>
      <c r="AF1" s="1" t="s">
        <v>178</v>
      </c>
      <c r="AG1" s="1" t="s">
        <v>179</v>
      </c>
      <c r="AH1" s="1" t="s">
        <v>180</v>
      </c>
      <c r="AI1" s="1" t="s">
        <v>181</v>
      </c>
      <c r="AJ1" s="1" t="s">
        <v>182</v>
      </c>
      <c r="AK1" s="1" t="s">
        <v>183</v>
      </c>
      <c r="AL1" s="1" t="s">
        <v>184</v>
      </c>
      <c r="AM1" s="1" t="s">
        <v>185</v>
      </c>
      <c r="AN1" s="1" t="s">
        <v>186</v>
      </c>
      <c r="AO1" s="1" t="s">
        <v>187</v>
      </c>
      <c r="AP1" s="1" t="s">
        <v>188</v>
      </c>
      <c r="AQ1" s="1" t="s">
        <v>189</v>
      </c>
      <c r="AR1" s="1" t="s">
        <v>190</v>
      </c>
      <c r="AS1" s="1" t="s">
        <v>191</v>
      </c>
      <c r="AT1" s="1" t="s">
        <v>192</v>
      </c>
    </row>
    <row r="2" spans="1:46" x14ac:dyDescent="0.25">
      <c r="A2" s="2">
        <v>1997</v>
      </c>
      <c r="B2" s="2">
        <v>29440</v>
      </c>
      <c r="C2" s="2">
        <v>248</v>
      </c>
      <c r="D2" s="2">
        <v>190</v>
      </c>
      <c r="E2" s="2">
        <v>6336000</v>
      </c>
      <c r="F2" s="2">
        <v>38066</v>
      </c>
      <c r="G2" s="2"/>
      <c r="H2" s="2"/>
      <c r="I2" s="2">
        <v>4588</v>
      </c>
      <c r="J2" s="2">
        <v>168</v>
      </c>
      <c r="K2" s="2"/>
      <c r="L2" s="2"/>
      <c r="M2" s="2"/>
      <c r="N2" s="2"/>
      <c r="O2" s="2"/>
      <c r="P2" s="2"/>
      <c r="Q2" s="2"/>
      <c r="R2" s="2"/>
      <c r="S2" s="2"/>
      <c r="T2" s="2"/>
      <c r="U2" s="2"/>
      <c r="V2" s="2"/>
      <c r="W2" s="2"/>
      <c r="X2" s="2"/>
      <c r="Y2" s="2"/>
      <c r="Z2" s="2"/>
      <c r="AA2" s="2"/>
      <c r="AB2" s="2"/>
      <c r="AC2" s="2"/>
      <c r="AD2" s="2"/>
      <c r="AE2" s="2"/>
      <c r="AF2" s="2"/>
      <c r="AG2" s="2"/>
      <c r="AH2" s="2"/>
      <c r="AI2" s="2">
        <v>24852</v>
      </c>
      <c r="AJ2" s="2">
        <v>236</v>
      </c>
      <c r="AK2" s="2"/>
      <c r="AL2" s="2"/>
      <c r="AM2" s="2"/>
      <c r="AN2" s="2"/>
      <c r="AO2" s="2"/>
      <c r="AP2" s="2"/>
      <c r="AQ2" s="2"/>
      <c r="AR2" s="2"/>
      <c r="AS2" s="2"/>
      <c r="AT2" s="2"/>
    </row>
    <row r="3" spans="1:46" x14ac:dyDescent="0.25">
      <c r="A3" s="2">
        <v>2002</v>
      </c>
      <c r="B3" s="2">
        <v>23364</v>
      </c>
      <c r="C3" s="2">
        <v>204</v>
      </c>
      <c r="D3" s="2">
        <v>158</v>
      </c>
      <c r="E3" s="2">
        <v>4612000</v>
      </c>
      <c r="F3" s="2">
        <v>33231</v>
      </c>
      <c r="G3" s="2"/>
      <c r="H3" s="2">
        <v>0.9</v>
      </c>
      <c r="I3" s="2">
        <v>5843</v>
      </c>
      <c r="J3" s="2">
        <v>160</v>
      </c>
      <c r="K3" s="2" t="s">
        <v>21</v>
      </c>
      <c r="L3" s="2">
        <v>1</v>
      </c>
      <c r="M3" s="2">
        <v>1</v>
      </c>
      <c r="N3" s="2" t="s">
        <v>21</v>
      </c>
      <c r="O3" s="2">
        <v>885</v>
      </c>
      <c r="P3" s="2">
        <v>9</v>
      </c>
      <c r="Q3" s="2">
        <v>8</v>
      </c>
      <c r="R3" s="2">
        <v>2460</v>
      </c>
      <c r="S3" s="2">
        <v>21392</v>
      </c>
      <c r="T3" s="2">
        <v>121</v>
      </c>
      <c r="U3" s="2">
        <v>101</v>
      </c>
      <c r="V3" s="2">
        <v>28241</v>
      </c>
      <c r="W3" s="2">
        <v>683</v>
      </c>
      <c r="X3" s="2">
        <v>25</v>
      </c>
      <c r="Y3" s="2">
        <v>23</v>
      </c>
      <c r="Z3" s="2">
        <v>1701</v>
      </c>
      <c r="AA3" s="2">
        <v>229</v>
      </c>
      <c r="AB3" s="2">
        <v>13</v>
      </c>
      <c r="AC3" s="2">
        <v>17</v>
      </c>
      <c r="AD3" s="2">
        <v>954</v>
      </c>
      <c r="AE3" s="2">
        <v>23364</v>
      </c>
      <c r="AF3" s="2">
        <v>204</v>
      </c>
      <c r="AG3" s="2">
        <v>158</v>
      </c>
      <c r="AH3" s="2">
        <v>33231</v>
      </c>
      <c r="AI3" s="2">
        <v>17521</v>
      </c>
      <c r="AJ3" s="2">
        <v>180</v>
      </c>
      <c r="AK3" s="2"/>
      <c r="AL3" s="2"/>
      <c r="AM3" s="2"/>
      <c r="AN3" s="2"/>
      <c r="AO3" s="2"/>
      <c r="AP3" s="2"/>
      <c r="AQ3" s="2"/>
      <c r="AR3" s="2"/>
      <c r="AS3" s="2">
        <v>1</v>
      </c>
      <c r="AT3" s="2" t="s">
        <v>21</v>
      </c>
    </row>
    <row r="4" spans="1:46" x14ac:dyDescent="0.25">
      <c r="A4" s="2">
        <v>2007</v>
      </c>
      <c r="B4" s="2">
        <v>14933</v>
      </c>
      <c r="C4" s="2">
        <v>225</v>
      </c>
      <c r="D4" s="2">
        <v>148</v>
      </c>
      <c r="E4" s="2" t="s">
        <v>21</v>
      </c>
      <c r="F4" s="2">
        <v>20569</v>
      </c>
      <c r="G4" s="2"/>
      <c r="H4" s="2" t="s">
        <v>21</v>
      </c>
      <c r="I4" s="2">
        <v>3875</v>
      </c>
      <c r="J4" s="2">
        <v>156</v>
      </c>
      <c r="K4" s="2"/>
      <c r="L4" s="2"/>
      <c r="M4" s="2"/>
      <c r="N4" s="2"/>
      <c r="O4" s="2">
        <v>66</v>
      </c>
      <c r="P4" s="2">
        <v>8</v>
      </c>
      <c r="Q4" s="2">
        <v>7</v>
      </c>
      <c r="R4" s="2">
        <v>61</v>
      </c>
      <c r="S4" s="2">
        <v>12939</v>
      </c>
      <c r="T4" s="2">
        <v>114</v>
      </c>
      <c r="U4" s="2">
        <v>80</v>
      </c>
      <c r="V4" s="2">
        <v>18594</v>
      </c>
      <c r="W4" s="2">
        <v>645</v>
      </c>
      <c r="X4" s="2">
        <v>24</v>
      </c>
      <c r="Y4" s="2">
        <v>24</v>
      </c>
      <c r="Z4" s="2">
        <v>1214</v>
      </c>
      <c r="AA4" s="2">
        <v>188</v>
      </c>
      <c r="AB4" s="2">
        <v>20</v>
      </c>
      <c r="AC4" s="2">
        <v>14</v>
      </c>
      <c r="AD4" s="2">
        <v>193</v>
      </c>
      <c r="AE4" s="2">
        <v>14933</v>
      </c>
      <c r="AF4" s="2">
        <v>225</v>
      </c>
      <c r="AG4" s="2">
        <v>148</v>
      </c>
      <c r="AH4" s="2">
        <v>20569</v>
      </c>
      <c r="AI4" s="2">
        <v>11058</v>
      </c>
      <c r="AJ4" s="2">
        <v>190</v>
      </c>
      <c r="AK4" s="2">
        <v>3</v>
      </c>
      <c r="AL4" s="2">
        <v>3</v>
      </c>
      <c r="AM4" s="2">
        <v>3</v>
      </c>
      <c r="AN4" s="2">
        <v>3</v>
      </c>
      <c r="AO4" s="2">
        <v>1092</v>
      </c>
      <c r="AP4" s="2">
        <v>56</v>
      </c>
      <c r="AQ4" s="2">
        <v>20</v>
      </c>
      <c r="AR4" s="2">
        <v>504</v>
      </c>
      <c r="AS4" s="2"/>
      <c r="AT4" s="2"/>
    </row>
    <row r="5" spans="1:46" x14ac:dyDescent="0.25">
      <c r="A5" s="2">
        <v>2012</v>
      </c>
      <c r="B5" s="2">
        <v>11441</v>
      </c>
      <c r="C5" s="2">
        <v>231</v>
      </c>
      <c r="D5" s="2">
        <v>131</v>
      </c>
      <c r="E5" s="2" t="s">
        <v>21</v>
      </c>
      <c r="F5" s="2">
        <v>12529</v>
      </c>
      <c r="G5" s="2">
        <v>1.9</v>
      </c>
      <c r="H5" s="2" t="s">
        <v>21</v>
      </c>
      <c r="I5" s="2">
        <v>2225</v>
      </c>
      <c r="J5" s="2">
        <v>176</v>
      </c>
      <c r="K5" s="2"/>
      <c r="L5" s="2"/>
      <c r="M5" s="2"/>
      <c r="N5" s="2"/>
      <c r="O5" s="2">
        <v>1110</v>
      </c>
      <c r="P5" s="2">
        <v>19</v>
      </c>
      <c r="Q5" s="2">
        <v>15</v>
      </c>
      <c r="R5" s="2">
        <v>1309</v>
      </c>
      <c r="S5" s="2">
        <v>7663</v>
      </c>
      <c r="T5" s="2">
        <v>96</v>
      </c>
      <c r="U5" s="2">
        <v>49</v>
      </c>
      <c r="V5" s="2">
        <v>8270</v>
      </c>
      <c r="W5" s="2">
        <v>1426</v>
      </c>
      <c r="X5" s="2">
        <v>43</v>
      </c>
      <c r="Y5" s="2">
        <v>34</v>
      </c>
      <c r="Z5" s="2">
        <v>1964</v>
      </c>
      <c r="AA5" s="2" t="s">
        <v>21</v>
      </c>
      <c r="AB5" s="2">
        <v>32</v>
      </c>
      <c r="AC5" s="2">
        <v>21</v>
      </c>
      <c r="AD5" s="2">
        <v>951</v>
      </c>
      <c r="AE5" s="2">
        <v>11441</v>
      </c>
      <c r="AF5" s="2">
        <v>231</v>
      </c>
      <c r="AG5" s="2">
        <v>131</v>
      </c>
      <c r="AH5" s="2">
        <v>12529</v>
      </c>
      <c r="AI5" s="2">
        <v>9216</v>
      </c>
      <c r="AJ5" s="2">
        <v>191</v>
      </c>
      <c r="AK5" s="2" t="s">
        <v>21</v>
      </c>
      <c r="AL5" s="2">
        <v>2</v>
      </c>
      <c r="AM5" s="2"/>
      <c r="AN5" s="2"/>
      <c r="AO5" s="2" t="s">
        <v>21</v>
      </c>
      <c r="AP5" s="2">
        <v>39</v>
      </c>
      <c r="AQ5" s="2">
        <v>12</v>
      </c>
      <c r="AR5" s="2">
        <v>35</v>
      </c>
      <c r="AS5" s="2"/>
      <c r="AT5" s="2"/>
    </row>
    <row r="6" spans="1:46" x14ac:dyDescent="0.25">
      <c r="A6" s="2">
        <v>2017</v>
      </c>
      <c r="B6" s="2" t="s">
        <v>21</v>
      </c>
      <c r="C6" s="2">
        <v>226</v>
      </c>
      <c r="D6" s="2">
        <v>155</v>
      </c>
      <c r="E6" s="2" t="s">
        <v>21</v>
      </c>
      <c r="F6" s="2" t="s">
        <v>21</v>
      </c>
      <c r="G6" s="2">
        <v>2.1</v>
      </c>
      <c r="H6" s="2" t="s">
        <v>21</v>
      </c>
      <c r="I6" s="2"/>
      <c r="J6" s="2"/>
      <c r="K6" s="2"/>
      <c r="L6" s="2"/>
      <c r="M6" s="2"/>
      <c r="N6" s="2"/>
      <c r="O6" s="2">
        <v>359</v>
      </c>
      <c r="P6" s="2">
        <v>9</v>
      </c>
      <c r="Q6" s="2">
        <v>9</v>
      </c>
      <c r="R6" s="2">
        <v>667</v>
      </c>
      <c r="S6" s="2" t="s">
        <v>21</v>
      </c>
      <c r="T6" s="2">
        <v>87</v>
      </c>
      <c r="U6" s="2">
        <v>74</v>
      </c>
      <c r="V6" s="2" t="s">
        <v>21</v>
      </c>
      <c r="W6" s="2">
        <v>665</v>
      </c>
      <c r="X6" s="2">
        <v>30</v>
      </c>
      <c r="Y6" s="2">
        <v>25</v>
      </c>
      <c r="Z6" s="2">
        <v>1413</v>
      </c>
      <c r="AA6" s="2">
        <v>854</v>
      </c>
      <c r="AB6" s="2">
        <v>36</v>
      </c>
      <c r="AC6" s="2">
        <v>28</v>
      </c>
      <c r="AD6" s="2">
        <v>1225</v>
      </c>
      <c r="AE6" s="2" t="s">
        <v>21</v>
      </c>
      <c r="AF6" s="2">
        <v>226</v>
      </c>
      <c r="AG6" s="2">
        <v>155</v>
      </c>
      <c r="AH6" s="2" t="s">
        <v>21</v>
      </c>
      <c r="AI6" s="2"/>
      <c r="AJ6" s="2"/>
      <c r="AK6" s="2">
        <v>348</v>
      </c>
      <c r="AL6" s="2">
        <v>3</v>
      </c>
      <c r="AM6" s="2">
        <v>3</v>
      </c>
      <c r="AN6" s="2">
        <v>360</v>
      </c>
      <c r="AO6" s="2">
        <v>476</v>
      </c>
      <c r="AP6" s="2">
        <v>61</v>
      </c>
      <c r="AQ6" s="2">
        <v>16</v>
      </c>
      <c r="AR6" s="2">
        <v>326</v>
      </c>
      <c r="AS6" s="2"/>
      <c r="AT6" s="2"/>
    </row>
    <row r="7" spans="1:46" x14ac:dyDescent="0.25">
      <c r="A7" s="2">
        <v>2022</v>
      </c>
      <c r="B7" s="2">
        <v>6514</v>
      </c>
      <c r="C7" s="2">
        <v>194</v>
      </c>
      <c r="D7" s="2">
        <v>132</v>
      </c>
      <c r="E7" s="2" t="s">
        <v>21</v>
      </c>
      <c r="F7" s="2">
        <v>6143</v>
      </c>
      <c r="G7" s="2">
        <v>2</v>
      </c>
      <c r="H7" s="2" t="s">
        <v>21</v>
      </c>
      <c r="I7" s="2"/>
      <c r="J7" s="2"/>
      <c r="K7" s="2"/>
      <c r="L7" s="2"/>
      <c r="M7" s="2"/>
      <c r="N7" s="2"/>
      <c r="O7" s="2" t="s">
        <v>21</v>
      </c>
      <c r="P7" s="2">
        <v>11</v>
      </c>
      <c r="Q7" s="2">
        <v>5</v>
      </c>
      <c r="R7" s="2">
        <v>175</v>
      </c>
      <c r="S7" s="2">
        <v>5117</v>
      </c>
      <c r="T7" s="2">
        <v>73</v>
      </c>
      <c r="U7" s="2">
        <v>56</v>
      </c>
      <c r="V7" s="2">
        <v>3914</v>
      </c>
      <c r="W7" s="2">
        <v>366</v>
      </c>
      <c r="X7" s="2">
        <v>25</v>
      </c>
      <c r="Y7" s="2">
        <v>17</v>
      </c>
      <c r="Z7" s="2">
        <v>1135</v>
      </c>
      <c r="AA7" s="2">
        <v>411</v>
      </c>
      <c r="AB7" s="2">
        <v>33</v>
      </c>
      <c r="AC7" s="2">
        <v>23</v>
      </c>
      <c r="AD7" s="2">
        <v>566</v>
      </c>
      <c r="AE7" s="2">
        <v>6514</v>
      </c>
      <c r="AF7" s="2">
        <v>194</v>
      </c>
      <c r="AG7" s="2">
        <v>132</v>
      </c>
      <c r="AH7" s="2">
        <v>6143</v>
      </c>
      <c r="AI7" s="2"/>
      <c r="AJ7" s="2"/>
      <c r="AK7" s="2" t="s">
        <v>21</v>
      </c>
      <c r="AL7" s="2">
        <v>2</v>
      </c>
      <c r="AM7" s="2"/>
      <c r="AN7" s="2"/>
      <c r="AO7" s="2">
        <v>349</v>
      </c>
      <c r="AP7" s="2">
        <v>50</v>
      </c>
      <c r="AQ7" s="2">
        <v>31</v>
      </c>
      <c r="AR7" s="2">
        <v>353</v>
      </c>
      <c r="AS7" s="2"/>
      <c r="AT7" s="2"/>
    </row>
  </sheetData>
  <pageMargins left="0.75" right="0.75" top="1" bottom="1" header="0.511811023622047" footer="0.511811023622047"/>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
  <sheetViews>
    <sheetView zoomScaleNormal="100" workbookViewId="0">
      <pane ySplit="1" topLeftCell="A2" activePane="bottomLeft" state="frozen"/>
      <selection pane="bottomLeft" activeCell="E27" sqref="E27"/>
    </sheetView>
  </sheetViews>
  <sheetFormatPr defaultColWidth="8.7109375" defaultRowHeight="15" x14ac:dyDescent="0.25"/>
  <cols>
    <col min="1" max="1" width="8" customWidth="1"/>
    <col min="2" max="2" width="36" customWidth="1"/>
    <col min="3" max="3" width="31" customWidth="1"/>
    <col min="4" max="4" width="36" customWidth="1"/>
    <col min="5" max="5" width="30" customWidth="1"/>
    <col min="6" max="6" width="50" customWidth="1"/>
    <col min="7" max="7" width="49" customWidth="1"/>
    <col min="8" max="8" width="45" customWidth="1"/>
    <col min="9" max="9" width="50" customWidth="1"/>
  </cols>
  <sheetData>
    <row r="1" spans="1:9" ht="25.5" x14ac:dyDescent="0.25">
      <c r="A1" s="1" t="s">
        <v>15</v>
      </c>
      <c r="B1" s="1" t="s">
        <v>193</v>
      </c>
      <c r="C1" s="1" t="s">
        <v>194</v>
      </c>
      <c r="D1" s="1" t="s">
        <v>195</v>
      </c>
      <c r="E1" s="1" t="s">
        <v>196</v>
      </c>
      <c r="F1" s="1" t="s">
        <v>197</v>
      </c>
      <c r="G1" s="1" t="s">
        <v>198</v>
      </c>
      <c r="H1" s="1" t="s">
        <v>199</v>
      </c>
      <c r="I1" s="1" t="s">
        <v>200</v>
      </c>
    </row>
    <row r="2" spans="1:9" x14ac:dyDescent="0.25">
      <c r="A2" s="2">
        <v>1997</v>
      </c>
      <c r="B2" s="2">
        <v>34</v>
      </c>
      <c r="C2" s="2"/>
      <c r="D2" s="2">
        <v>949769</v>
      </c>
      <c r="E2" s="2"/>
      <c r="F2" s="2">
        <v>11831</v>
      </c>
      <c r="G2" s="2">
        <v>75</v>
      </c>
      <c r="H2" s="2">
        <v>4</v>
      </c>
      <c r="I2" s="2">
        <v>16</v>
      </c>
    </row>
    <row r="3" spans="1:9" x14ac:dyDescent="0.25">
      <c r="A3" s="2">
        <v>2002</v>
      </c>
      <c r="B3" s="2">
        <v>39</v>
      </c>
      <c r="C3" s="2"/>
      <c r="D3" s="2">
        <v>966138</v>
      </c>
      <c r="E3" s="2"/>
      <c r="F3" s="2">
        <v>14365</v>
      </c>
      <c r="G3" s="2">
        <v>49</v>
      </c>
      <c r="H3" s="2"/>
      <c r="I3" s="2"/>
    </row>
    <row r="4" spans="1:9" x14ac:dyDescent="0.25">
      <c r="A4" s="2">
        <v>2007</v>
      </c>
      <c r="B4" s="2">
        <v>160</v>
      </c>
      <c r="C4" s="2"/>
      <c r="D4" s="2">
        <v>919104</v>
      </c>
      <c r="E4" s="2"/>
      <c r="F4" s="2">
        <v>16665</v>
      </c>
      <c r="G4" s="2">
        <v>271</v>
      </c>
      <c r="H4" s="2">
        <v>25</v>
      </c>
      <c r="I4" s="2">
        <v>911</v>
      </c>
    </row>
    <row r="5" spans="1:9" x14ac:dyDescent="0.25">
      <c r="A5" s="2">
        <v>2012</v>
      </c>
      <c r="B5" s="2">
        <v>139</v>
      </c>
      <c r="C5" s="2">
        <v>101</v>
      </c>
      <c r="D5" s="2">
        <v>591628</v>
      </c>
      <c r="E5" s="2">
        <v>1702000</v>
      </c>
      <c r="F5" s="2">
        <v>8630</v>
      </c>
      <c r="G5" s="2">
        <v>203</v>
      </c>
      <c r="H5" s="2"/>
      <c r="I5" s="2"/>
    </row>
    <row r="6" spans="1:9" x14ac:dyDescent="0.25">
      <c r="A6" s="2">
        <v>2017</v>
      </c>
      <c r="B6" s="2">
        <v>250</v>
      </c>
      <c r="C6" s="2">
        <v>200</v>
      </c>
      <c r="D6" s="2">
        <v>2668107</v>
      </c>
      <c r="E6" s="2">
        <v>4711000</v>
      </c>
      <c r="F6" s="2">
        <v>19862</v>
      </c>
      <c r="G6" s="2">
        <v>341</v>
      </c>
      <c r="H6" s="2"/>
      <c r="I6" s="2"/>
    </row>
    <row r="7" spans="1:9" x14ac:dyDescent="0.25">
      <c r="A7" s="2">
        <v>2022</v>
      </c>
      <c r="B7" s="2">
        <v>279</v>
      </c>
      <c r="C7" s="2">
        <v>212</v>
      </c>
      <c r="D7" s="2">
        <v>2170545</v>
      </c>
      <c r="E7" s="2">
        <v>6003000</v>
      </c>
      <c r="F7" s="2">
        <v>25961</v>
      </c>
      <c r="G7" s="2">
        <v>386</v>
      </c>
      <c r="H7" s="2"/>
      <c r="I7" s="2"/>
    </row>
  </sheetData>
  <pageMargins left="0.75" right="0.75" top="1" bottom="1" header="0.511811023622047" footer="0.511811023622047"/>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0" customWidth="1"/>
    <col min="3" max="3" width="36" customWidth="1"/>
    <col min="4" max="4" width="32" customWidth="1"/>
    <col min="5" max="5" width="34" customWidth="1"/>
  </cols>
  <sheetData>
    <row r="1" spans="1:5" ht="25.5" x14ac:dyDescent="0.25">
      <c r="A1" s="1" t="s">
        <v>15</v>
      </c>
      <c r="B1" s="1" t="s">
        <v>201</v>
      </c>
      <c r="C1" s="1" t="s">
        <v>202</v>
      </c>
      <c r="D1" s="1" t="s">
        <v>203</v>
      </c>
      <c r="E1" s="1" t="s">
        <v>204</v>
      </c>
    </row>
    <row r="2" spans="1:5" x14ac:dyDescent="0.25">
      <c r="A2" s="2">
        <v>2002</v>
      </c>
      <c r="B2" s="2">
        <v>21</v>
      </c>
      <c r="C2" s="2">
        <v>4</v>
      </c>
      <c r="D2" s="2"/>
      <c r="E2" s="2"/>
    </row>
    <row r="3" spans="1:5" x14ac:dyDescent="0.25">
      <c r="A3" s="2">
        <v>2007</v>
      </c>
      <c r="B3" s="2">
        <v>26</v>
      </c>
      <c r="C3" s="2">
        <v>5</v>
      </c>
      <c r="D3" s="2">
        <v>1</v>
      </c>
      <c r="E3" s="2" t="s">
        <v>21</v>
      </c>
    </row>
    <row r="4" spans="1:5" x14ac:dyDescent="0.25">
      <c r="A4" s="2">
        <v>2012</v>
      </c>
      <c r="B4" s="2">
        <v>29</v>
      </c>
      <c r="C4" s="2">
        <v>5</v>
      </c>
      <c r="D4" s="2"/>
      <c r="E4" s="2"/>
    </row>
    <row r="5" spans="1:5" x14ac:dyDescent="0.25">
      <c r="A5" s="2">
        <v>2017</v>
      </c>
      <c r="B5" s="2" t="s">
        <v>21</v>
      </c>
      <c r="C5" s="2">
        <v>3</v>
      </c>
      <c r="D5" s="2"/>
      <c r="E5" s="2"/>
    </row>
    <row r="6" spans="1:5" x14ac:dyDescent="0.25">
      <c r="A6" s="2">
        <v>2022</v>
      </c>
      <c r="B6" s="2" t="s">
        <v>21</v>
      </c>
      <c r="C6" s="2">
        <v>1</v>
      </c>
      <c r="D6" s="2"/>
      <c r="E6" s="2"/>
    </row>
  </sheetData>
  <pageMargins left="0.75" right="0.75" top="1" bottom="1" header="0.511811023622047" footer="0.511811023622047"/>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zoomScaleNormal="100" workbookViewId="0">
      <pane ySplit="1" topLeftCell="A2" activePane="bottomLeft" state="frozen"/>
      <selection pane="bottomLeft" activeCell="B25" sqref="B25"/>
    </sheetView>
  </sheetViews>
  <sheetFormatPr defaultColWidth="8.7109375" defaultRowHeight="15" x14ac:dyDescent="0.25"/>
  <cols>
    <col min="1" max="1" width="8" customWidth="1"/>
    <col min="2" max="2" width="21" customWidth="1"/>
    <col min="3" max="3" width="37" customWidth="1"/>
    <col min="4" max="4" width="33" customWidth="1"/>
    <col min="5" max="5" width="32" customWidth="1"/>
    <col min="6" max="6" width="35" customWidth="1"/>
  </cols>
  <sheetData>
    <row r="1" spans="1:6" ht="25.5" x14ac:dyDescent="0.25">
      <c r="A1" s="1" t="s">
        <v>15</v>
      </c>
      <c r="B1" s="1" t="s">
        <v>16</v>
      </c>
      <c r="C1" s="1" t="s">
        <v>17</v>
      </c>
      <c r="D1" s="1" t="s">
        <v>18</v>
      </c>
      <c r="E1" s="1" t="s">
        <v>19</v>
      </c>
      <c r="F1" s="1" t="s">
        <v>20</v>
      </c>
    </row>
    <row r="2" spans="1:6" x14ac:dyDescent="0.25">
      <c r="A2" s="2">
        <v>2007</v>
      </c>
      <c r="B2" s="2">
        <v>57</v>
      </c>
      <c r="C2" s="2">
        <v>5</v>
      </c>
      <c r="D2" s="2">
        <v>4</v>
      </c>
      <c r="E2" s="2"/>
      <c r="F2" s="2">
        <v>33</v>
      </c>
    </row>
    <row r="3" spans="1:6" x14ac:dyDescent="0.25">
      <c r="A3" s="2">
        <v>2012</v>
      </c>
      <c r="B3" s="2">
        <v>35</v>
      </c>
      <c r="C3" s="2">
        <v>6</v>
      </c>
      <c r="D3" s="2">
        <v>1</v>
      </c>
      <c r="E3" s="2" t="s">
        <v>21</v>
      </c>
      <c r="F3" s="2" t="s">
        <v>21</v>
      </c>
    </row>
    <row r="4" spans="1:6" x14ac:dyDescent="0.25">
      <c r="A4" s="2">
        <v>2017</v>
      </c>
      <c r="B4" s="2">
        <v>97</v>
      </c>
      <c r="C4" s="2">
        <v>11</v>
      </c>
      <c r="D4" s="2">
        <v>5</v>
      </c>
      <c r="E4" s="2">
        <v>4000</v>
      </c>
      <c r="F4" s="2" t="s">
        <v>21</v>
      </c>
    </row>
    <row r="5" spans="1:6" x14ac:dyDescent="0.25">
      <c r="A5" s="2">
        <v>2022</v>
      </c>
      <c r="B5" s="2">
        <v>165</v>
      </c>
      <c r="C5" s="2">
        <v>15</v>
      </c>
      <c r="D5" s="2">
        <v>10</v>
      </c>
      <c r="E5" s="2">
        <v>96000</v>
      </c>
      <c r="F5" s="2">
        <v>26</v>
      </c>
    </row>
  </sheetData>
  <pageMargins left="0.75" right="0.75" top="1" bottom="1" header="0.511811023622047" footer="0.511811023622047"/>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0" customWidth="1"/>
    <col min="3" max="3" width="29" customWidth="1"/>
    <col min="4" max="4" width="50" customWidth="1"/>
    <col min="5" max="5" width="45" customWidth="1"/>
    <col min="6" max="8" width="50" customWidth="1"/>
    <col min="9" max="9" width="44" customWidth="1"/>
    <col min="10" max="10" width="43" customWidth="1"/>
  </cols>
  <sheetData>
    <row r="1" spans="1:10" ht="25.5" x14ac:dyDescent="0.25">
      <c r="A1" s="1" t="s">
        <v>15</v>
      </c>
      <c r="B1" s="1" t="s">
        <v>205</v>
      </c>
      <c r="C1" s="1" t="s">
        <v>206</v>
      </c>
      <c r="D1" s="1" t="s">
        <v>207</v>
      </c>
      <c r="E1" s="1" t="s">
        <v>208</v>
      </c>
      <c r="F1" s="1" t="s">
        <v>209</v>
      </c>
      <c r="G1" s="1" t="s">
        <v>210</v>
      </c>
      <c r="H1" s="1" t="s">
        <v>211</v>
      </c>
      <c r="I1" s="1" t="s">
        <v>212</v>
      </c>
      <c r="J1" s="1" t="s">
        <v>213</v>
      </c>
    </row>
    <row r="2" spans="1:10" x14ac:dyDescent="0.25">
      <c r="A2" s="2">
        <v>1997</v>
      </c>
      <c r="B2" s="2"/>
      <c r="C2" s="2"/>
      <c r="D2" s="2"/>
      <c r="E2" s="2"/>
      <c r="F2" s="2">
        <v>16</v>
      </c>
      <c r="G2" s="2">
        <v>29058000</v>
      </c>
      <c r="H2" s="2"/>
      <c r="I2" s="2"/>
      <c r="J2" s="2"/>
    </row>
    <row r="3" spans="1:10" x14ac:dyDescent="0.25">
      <c r="A3" s="2">
        <v>2002</v>
      </c>
      <c r="B3" s="2"/>
      <c r="C3" s="2"/>
      <c r="D3" s="2"/>
      <c r="E3" s="2"/>
      <c r="F3" s="2">
        <v>10</v>
      </c>
      <c r="G3" s="2">
        <v>21745000</v>
      </c>
      <c r="H3" s="2">
        <v>4.0999999999999996</v>
      </c>
      <c r="I3" s="2"/>
      <c r="J3" s="2"/>
    </row>
    <row r="4" spans="1:10" x14ac:dyDescent="0.25">
      <c r="A4" s="2">
        <v>2007</v>
      </c>
      <c r="B4" s="2"/>
      <c r="C4" s="2"/>
      <c r="D4" s="2"/>
      <c r="E4" s="2"/>
      <c r="F4" s="2">
        <v>5</v>
      </c>
      <c r="G4" s="2">
        <v>7018000</v>
      </c>
      <c r="H4" s="2">
        <v>1.4</v>
      </c>
      <c r="I4" s="2"/>
      <c r="J4" s="2"/>
    </row>
    <row r="5" spans="1:10" x14ac:dyDescent="0.25">
      <c r="A5" s="2">
        <v>2012</v>
      </c>
      <c r="B5" s="2">
        <v>10</v>
      </c>
      <c r="C5" s="2" t="s">
        <v>21</v>
      </c>
      <c r="D5" s="2">
        <v>0.1</v>
      </c>
      <c r="E5" s="2" t="s">
        <v>21</v>
      </c>
      <c r="F5" s="2"/>
      <c r="G5" s="2"/>
      <c r="H5" s="2"/>
      <c r="I5" s="2">
        <v>11</v>
      </c>
      <c r="J5" s="2">
        <v>245000</v>
      </c>
    </row>
    <row r="6" spans="1:10" x14ac:dyDescent="0.25">
      <c r="A6" s="2">
        <v>2017</v>
      </c>
      <c r="B6" s="2">
        <v>2</v>
      </c>
      <c r="C6" s="2" t="s">
        <v>21</v>
      </c>
      <c r="D6" s="2" t="s">
        <v>214</v>
      </c>
      <c r="E6" s="2" t="s">
        <v>21</v>
      </c>
      <c r="F6" s="2"/>
      <c r="G6" s="2"/>
      <c r="H6" s="2"/>
      <c r="I6" s="2">
        <v>15</v>
      </c>
      <c r="J6" s="2">
        <v>230000</v>
      </c>
    </row>
    <row r="7" spans="1:10" x14ac:dyDescent="0.25">
      <c r="A7" s="2">
        <v>2022</v>
      </c>
      <c r="B7" s="2">
        <v>11</v>
      </c>
      <c r="C7" s="2" t="s">
        <v>21</v>
      </c>
      <c r="D7" s="2">
        <v>0.2</v>
      </c>
      <c r="E7" s="2" t="s">
        <v>21</v>
      </c>
      <c r="F7" s="2"/>
      <c r="G7" s="2"/>
      <c r="H7" s="2"/>
      <c r="I7" s="2">
        <v>21</v>
      </c>
      <c r="J7" s="2">
        <v>461000</v>
      </c>
    </row>
  </sheetData>
  <pageMargins left="0.75" right="0.75" top="1" bottom="1" header="0.511811023622047" footer="0.511811023622047"/>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2" customWidth="1"/>
    <col min="3" max="3" width="48" customWidth="1"/>
  </cols>
  <sheetData>
    <row r="1" spans="1:3" ht="25.5" x14ac:dyDescent="0.25">
      <c r="A1" s="1" t="s">
        <v>15</v>
      </c>
      <c r="B1" s="1" t="s">
        <v>215</v>
      </c>
      <c r="C1" s="1" t="s">
        <v>216</v>
      </c>
    </row>
    <row r="2" spans="1:3" x14ac:dyDescent="0.25">
      <c r="A2" s="2">
        <v>2007</v>
      </c>
      <c r="B2" s="2" t="s">
        <v>21</v>
      </c>
      <c r="C2" s="2">
        <v>1</v>
      </c>
    </row>
  </sheetData>
  <pageMargins left="0.75" right="0.75" top="1" bottom="1" header="0.511811023622047" footer="0.511811023622047"/>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45" customWidth="1"/>
  </cols>
  <sheetData>
    <row r="1" spans="1:3" ht="25.5" x14ac:dyDescent="0.25">
      <c r="A1" s="1" t="s">
        <v>15</v>
      </c>
      <c r="B1" s="1" t="s">
        <v>217</v>
      </c>
      <c r="C1" s="1" t="s">
        <v>218</v>
      </c>
    </row>
    <row r="2" spans="1:3" x14ac:dyDescent="0.25">
      <c r="A2" s="2">
        <v>2002</v>
      </c>
      <c r="B2" s="2">
        <v>1</v>
      </c>
      <c r="C2" s="2" t="s">
        <v>21</v>
      </c>
    </row>
    <row r="3" spans="1:3" x14ac:dyDescent="0.25">
      <c r="A3" s="2">
        <v>2017</v>
      </c>
      <c r="B3" s="2">
        <v>4</v>
      </c>
      <c r="C3" s="2">
        <v>367</v>
      </c>
    </row>
  </sheetData>
  <pageMargins left="0.75" right="0.75" top="1" bottom="1" header="0.511811023622047" footer="0.511811023622047"/>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3" customWidth="1"/>
    <col min="3" max="3" width="39" customWidth="1"/>
    <col min="4" max="4" width="35" customWidth="1"/>
    <col min="5" max="5" width="37" customWidth="1"/>
  </cols>
  <sheetData>
    <row r="1" spans="1:5" ht="25.5" x14ac:dyDescent="0.25">
      <c r="A1" s="1" t="s">
        <v>15</v>
      </c>
      <c r="B1" s="1" t="s">
        <v>219</v>
      </c>
      <c r="C1" s="1" t="s">
        <v>220</v>
      </c>
      <c r="D1" s="1" t="s">
        <v>221</v>
      </c>
      <c r="E1" s="1" t="s">
        <v>222</v>
      </c>
    </row>
    <row r="2" spans="1:5" x14ac:dyDescent="0.25">
      <c r="A2" s="2">
        <v>2007</v>
      </c>
      <c r="B2" s="2">
        <v>9</v>
      </c>
      <c r="C2" s="2">
        <v>3</v>
      </c>
      <c r="D2" s="2"/>
      <c r="E2" s="2"/>
    </row>
    <row r="3" spans="1:5" x14ac:dyDescent="0.25">
      <c r="A3" s="2">
        <v>2012</v>
      </c>
      <c r="B3" s="2" t="s">
        <v>21</v>
      </c>
      <c r="C3" s="2">
        <v>1</v>
      </c>
      <c r="D3" s="2">
        <v>1</v>
      </c>
      <c r="E3" s="2" t="s">
        <v>21</v>
      </c>
    </row>
  </sheetData>
  <pageMargins left="0.75" right="0.75" top="1" bottom="1" header="0.511811023622047" footer="0.511811023622047"/>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5" customWidth="1"/>
    <col min="3" max="3" width="50" customWidth="1"/>
    <col min="4" max="4" width="47" customWidth="1"/>
    <col min="5" max="5" width="49" customWidth="1"/>
  </cols>
  <sheetData>
    <row r="1" spans="1:5" ht="25.5" x14ac:dyDescent="0.25">
      <c r="A1" s="1" t="s">
        <v>15</v>
      </c>
      <c r="B1" s="1" t="s">
        <v>223</v>
      </c>
      <c r="C1" s="1" t="s">
        <v>224</v>
      </c>
      <c r="D1" s="1" t="s">
        <v>225</v>
      </c>
      <c r="E1" s="1" t="s">
        <v>226</v>
      </c>
    </row>
    <row r="2" spans="1:5" x14ac:dyDescent="0.25">
      <c r="A2" s="2">
        <v>2012</v>
      </c>
      <c r="B2" s="2">
        <v>166</v>
      </c>
      <c r="C2" s="2">
        <v>11</v>
      </c>
      <c r="D2" s="2">
        <v>2</v>
      </c>
      <c r="E2" s="2" t="s">
        <v>21</v>
      </c>
    </row>
    <row r="3" spans="1:5" x14ac:dyDescent="0.25">
      <c r="A3" s="2">
        <v>2017</v>
      </c>
      <c r="B3" s="2">
        <v>101</v>
      </c>
      <c r="C3" s="2">
        <v>10</v>
      </c>
      <c r="D3" s="2">
        <v>1</v>
      </c>
      <c r="E3" s="2" t="s">
        <v>21</v>
      </c>
    </row>
    <row r="4" spans="1:5" x14ac:dyDescent="0.25">
      <c r="A4" s="2">
        <v>2022</v>
      </c>
      <c r="B4" s="2">
        <v>150</v>
      </c>
      <c r="C4" s="2">
        <v>13</v>
      </c>
      <c r="D4" s="2">
        <v>2</v>
      </c>
      <c r="E4" s="2" t="s">
        <v>21</v>
      </c>
    </row>
  </sheetData>
  <pageMargins left="0.75" right="0.75" top="1" bottom="1" header="0.511811023622047" footer="0.511811023622047"/>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3" customWidth="1"/>
    <col min="3" max="3" width="39" customWidth="1"/>
    <col min="4" max="4" width="35" customWidth="1"/>
    <col min="5" max="5" width="37" customWidth="1"/>
  </cols>
  <sheetData>
    <row r="1" spans="1:5" ht="25.5" x14ac:dyDescent="0.25">
      <c r="A1" s="1" t="s">
        <v>15</v>
      </c>
      <c r="B1" s="1" t="s">
        <v>227</v>
      </c>
      <c r="C1" s="1" t="s">
        <v>228</v>
      </c>
      <c r="D1" s="1" t="s">
        <v>229</v>
      </c>
      <c r="E1" s="1" t="s">
        <v>230</v>
      </c>
    </row>
    <row r="2" spans="1:5" x14ac:dyDescent="0.25">
      <c r="A2" s="2">
        <v>1997</v>
      </c>
      <c r="B2" s="2" t="s">
        <v>21</v>
      </c>
      <c r="C2" s="2">
        <v>4</v>
      </c>
      <c r="D2" s="2">
        <v>2</v>
      </c>
      <c r="E2" s="2" t="s">
        <v>21</v>
      </c>
    </row>
    <row r="3" spans="1:5" x14ac:dyDescent="0.25">
      <c r="A3" s="2">
        <v>2002</v>
      </c>
      <c r="B3" s="2" t="s">
        <v>21</v>
      </c>
      <c r="C3" s="2">
        <v>6</v>
      </c>
      <c r="D3" s="2">
        <v>4</v>
      </c>
      <c r="E3" s="2" t="s">
        <v>21</v>
      </c>
    </row>
    <row r="4" spans="1:5" x14ac:dyDescent="0.25">
      <c r="A4" s="2">
        <v>2007</v>
      </c>
      <c r="B4" s="2">
        <v>2092</v>
      </c>
      <c r="C4" s="2">
        <v>21</v>
      </c>
      <c r="D4" s="2">
        <v>8</v>
      </c>
      <c r="E4" s="2">
        <v>2105</v>
      </c>
    </row>
    <row r="5" spans="1:5" x14ac:dyDescent="0.25">
      <c r="A5" s="2">
        <v>2012</v>
      </c>
      <c r="B5" s="2">
        <v>531</v>
      </c>
      <c r="C5" s="2">
        <v>14</v>
      </c>
      <c r="D5" s="2">
        <v>7</v>
      </c>
      <c r="E5" s="2" t="s">
        <v>21</v>
      </c>
    </row>
    <row r="6" spans="1:5" x14ac:dyDescent="0.25">
      <c r="A6" s="2">
        <v>2017</v>
      </c>
      <c r="B6" s="2">
        <v>272</v>
      </c>
      <c r="C6" s="2">
        <v>7</v>
      </c>
      <c r="D6" s="2">
        <v>3</v>
      </c>
      <c r="E6" s="2">
        <v>260</v>
      </c>
    </row>
    <row r="7" spans="1:5" x14ac:dyDescent="0.25">
      <c r="A7" s="2">
        <v>2022</v>
      </c>
      <c r="B7" s="2">
        <v>76</v>
      </c>
      <c r="C7" s="2">
        <v>6</v>
      </c>
      <c r="D7" s="2">
        <v>2</v>
      </c>
      <c r="E7" s="2" t="s">
        <v>21</v>
      </c>
    </row>
  </sheetData>
  <pageMargins left="0.75" right="0.75" top="1" bottom="1" header="0.511811023622047" footer="0.511811023622047"/>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9" customWidth="1"/>
    <col min="3" max="3" width="45" customWidth="1"/>
    <col min="4" max="4" width="41" customWidth="1"/>
    <col min="5" max="5" width="43" customWidth="1"/>
  </cols>
  <sheetData>
    <row r="1" spans="1:5" ht="25.5" x14ac:dyDescent="0.25">
      <c r="A1" s="1" t="s">
        <v>15</v>
      </c>
      <c r="B1" s="1" t="s">
        <v>231</v>
      </c>
      <c r="C1" s="1" t="s">
        <v>232</v>
      </c>
      <c r="D1" s="1" t="s">
        <v>233</v>
      </c>
      <c r="E1" s="1" t="s">
        <v>234</v>
      </c>
    </row>
    <row r="2" spans="1:5" x14ac:dyDescent="0.25">
      <c r="A2" s="2">
        <v>1997</v>
      </c>
      <c r="B2" s="2">
        <v>250</v>
      </c>
      <c r="C2" s="2">
        <v>3</v>
      </c>
      <c r="D2" s="2"/>
      <c r="E2" s="2"/>
    </row>
    <row r="3" spans="1:5" x14ac:dyDescent="0.25">
      <c r="A3" s="2">
        <v>2002</v>
      </c>
      <c r="B3" s="2" t="s">
        <v>21</v>
      </c>
      <c r="C3" s="2">
        <v>2</v>
      </c>
      <c r="D3" s="2"/>
      <c r="E3" s="2"/>
    </row>
    <row r="4" spans="1:5" x14ac:dyDescent="0.25">
      <c r="A4" s="2">
        <v>2007</v>
      </c>
      <c r="B4" s="2" t="s">
        <v>21</v>
      </c>
      <c r="C4" s="2">
        <v>2</v>
      </c>
      <c r="D4" s="2">
        <v>2</v>
      </c>
      <c r="E4" s="2" t="s">
        <v>21</v>
      </c>
    </row>
    <row r="5" spans="1:5" x14ac:dyDescent="0.25">
      <c r="A5" s="2">
        <v>2012</v>
      </c>
      <c r="B5" s="2">
        <v>230</v>
      </c>
      <c r="C5" s="2">
        <v>5</v>
      </c>
      <c r="D5" s="2">
        <v>2</v>
      </c>
      <c r="E5" s="2" t="s">
        <v>21</v>
      </c>
    </row>
    <row r="6" spans="1:5" x14ac:dyDescent="0.25">
      <c r="A6" s="2">
        <v>2017</v>
      </c>
      <c r="B6" s="2">
        <v>93</v>
      </c>
      <c r="C6" s="2">
        <v>5</v>
      </c>
      <c r="D6" s="2"/>
      <c r="E6" s="2"/>
    </row>
    <row r="7" spans="1:5" x14ac:dyDescent="0.25">
      <c r="A7" s="2">
        <v>2022</v>
      </c>
      <c r="B7" s="2">
        <v>75</v>
      </c>
      <c r="C7" s="2">
        <v>3</v>
      </c>
      <c r="D7" s="2"/>
      <c r="E7" s="2"/>
    </row>
  </sheetData>
  <pageMargins left="0.75" right="0.75" top="1" bottom="1" header="0.511811023622047" footer="0.511811023622047"/>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4" customWidth="1"/>
    <col min="3" max="3" width="42" customWidth="1"/>
    <col min="4" max="4" width="44" customWidth="1"/>
    <col min="5" max="8" width="50" customWidth="1"/>
  </cols>
  <sheetData>
    <row r="1" spans="1:8" ht="25.5" x14ac:dyDescent="0.25">
      <c r="A1" s="1" t="s">
        <v>15</v>
      </c>
      <c r="B1" s="1" t="s">
        <v>235</v>
      </c>
      <c r="C1" s="1" t="s">
        <v>236</v>
      </c>
      <c r="D1" s="1" t="s">
        <v>237</v>
      </c>
      <c r="E1" s="1" t="s">
        <v>238</v>
      </c>
      <c r="F1" s="1" t="s">
        <v>239</v>
      </c>
      <c r="G1" s="1" t="s">
        <v>240</v>
      </c>
      <c r="H1" s="1" t="s">
        <v>241</v>
      </c>
    </row>
    <row r="2" spans="1:8" x14ac:dyDescent="0.25">
      <c r="A2" s="2">
        <v>1997</v>
      </c>
      <c r="B2" s="2" t="s">
        <v>21</v>
      </c>
      <c r="C2" s="2">
        <v>53</v>
      </c>
      <c r="D2" s="2">
        <v>226</v>
      </c>
      <c r="E2" s="2">
        <v>90</v>
      </c>
      <c r="F2" s="2">
        <v>17999000</v>
      </c>
      <c r="G2" s="2"/>
      <c r="H2" s="2"/>
    </row>
    <row r="3" spans="1:8" x14ac:dyDescent="0.25">
      <c r="A3" s="2">
        <v>2002</v>
      </c>
      <c r="B3" s="2" t="s">
        <v>21</v>
      </c>
      <c r="C3" s="2">
        <v>81</v>
      </c>
      <c r="D3" s="2">
        <v>209</v>
      </c>
      <c r="E3" s="2">
        <v>110</v>
      </c>
      <c r="F3" s="2">
        <v>12545000</v>
      </c>
      <c r="G3" s="2"/>
      <c r="H3" s="2">
        <v>2.4</v>
      </c>
    </row>
    <row r="4" spans="1:8" x14ac:dyDescent="0.25">
      <c r="A4" s="2">
        <v>2007</v>
      </c>
      <c r="B4" s="2" t="s">
        <v>21</v>
      </c>
      <c r="C4" s="2">
        <v>64</v>
      </c>
      <c r="D4" s="2">
        <v>549</v>
      </c>
      <c r="E4" s="2">
        <v>282</v>
      </c>
      <c r="F4" s="2" t="s">
        <v>21</v>
      </c>
      <c r="G4" s="2"/>
      <c r="H4" s="2" t="s">
        <v>21</v>
      </c>
    </row>
    <row r="5" spans="1:8" x14ac:dyDescent="0.25">
      <c r="A5" s="2">
        <v>2012</v>
      </c>
      <c r="B5" s="2">
        <v>60676</v>
      </c>
      <c r="C5" s="2">
        <v>117</v>
      </c>
      <c r="D5" s="2">
        <v>608</v>
      </c>
      <c r="E5" s="2">
        <v>342</v>
      </c>
      <c r="F5" s="2">
        <v>6429000</v>
      </c>
      <c r="G5" s="2">
        <v>4.9000000000000004</v>
      </c>
      <c r="H5" s="2">
        <v>1</v>
      </c>
    </row>
    <row r="6" spans="1:8" x14ac:dyDescent="0.25">
      <c r="A6" s="2">
        <v>2017</v>
      </c>
      <c r="B6" s="2">
        <v>57545</v>
      </c>
      <c r="C6" s="2">
        <v>183</v>
      </c>
      <c r="D6" s="2">
        <v>766</v>
      </c>
      <c r="E6" s="2">
        <v>425</v>
      </c>
      <c r="F6" s="2">
        <v>7984000</v>
      </c>
      <c r="G6" s="2">
        <v>5.8</v>
      </c>
      <c r="H6" s="2">
        <v>1.4</v>
      </c>
    </row>
    <row r="7" spans="1:8" x14ac:dyDescent="0.25">
      <c r="A7" s="2">
        <v>2022</v>
      </c>
      <c r="B7" s="2">
        <v>62620</v>
      </c>
      <c r="C7" s="2">
        <v>150</v>
      </c>
      <c r="D7" s="2">
        <v>782</v>
      </c>
      <c r="E7" s="2">
        <v>476</v>
      </c>
      <c r="F7" s="2">
        <v>17756000</v>
      </c>
      <c r="G7" s="2">
        <v>7.2</v>
      </c>
      <c r="H7" s="2">
        <v>2.6</v>
      </c>
    </row>
  </sheetData>
  <pageMargins left="0.75" right="0.75" top="1" bottom="1" header="0.511811023622047" footer="0.511811023622047"/>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8" customWidth="1"/>
    <col min="3" max="3" width="44" customWidth="1"/>
    <col min="4" max="4" width="40" customWidth="1"/>
    <col min="5" max="5" width="42" customWidth="1"/>
    <col min="6" max="7" width="50" customWidth="1"/>
  </cols>
  <sheetData>
    <row r="1" spans="1:7" ht="25.5" x14ac:dyDescent="0.25">
      <c r="A1" s="1" t="s">
        <v>15</v>
      </c>
      <c r="B1" s="1" t="s">
        <v>242</v>
      </c>
      <c r="C1" s="1" t="s">
        <v>243</v>
      </c>
      <c r="D1" s="1" t="s">
        <v>244</v>
      </c>
      <c r="E1" s="1" t="s">
        <v>245</v>
      </c>
      <c r="F1" s="1" t="s">
        <v>246</v>
      </c>
      <c r="G1" s="1" t="s">
        <v>247</v>
      </c>
    </row>
    <row r="2" spans="1:7" x14ac:dyDescent="0.25">
      <c r="A2" s="2">
        <v>1997</v>
      </c>
      <c r="B2" s="2">
        <v>5400</v>
      </c>
      <c r="C2" s="2">
        <v>44</v>
      </c>
      <c r="D2" s="2">
        <v>19</v>
      </c>
      <c r="E2" s="2">
        <v>1830</v>
      </c>
      <c r="F2" s="2">
        <v>115</v>
      </c>
      <c r="G2" s="2">
        <v>29</v>
      </c>
    </row>
    <row r="3" spans="1:7" x14ac:dyDescent="0.25">
      <c r="A3" s="2">
        <v>2002</v>
      </c>
      <c r="B3" s="2">
        <v>4659</v>
      </c>
      <c r="C3" s="2">
        <v>47</v>
      </c>
      <c r="D3" s="2">
        <v>31</v>
      </c>
      <c r="E3" s="2">
        <v>2118</v>
      </c>
      <c r="F3" s="2">
        <v>118</v>
      </c>
      <c r="G3" s="2">
        <v>45</v>
      </c>
    </row>
    <row r="4" spans="1:7" x14ac:dyDescent="0.25">
      <c r="A4" s="2">
        <v>2007</v>
      </c>
      <c r="B4" s="2">
        <v>6064</v>
      </c>
      <c r="C4" s="2">
        <v>109</v>
      </c>
      <c r="D4" s="2">
        <v>18</v>
      </c>
      <c r="E4" s="2">
        <v>1730</v>
      </c>
      <c r="F4" s="2">
        <v>263</v>
      </c>
      <c r="G4" s="2">
        <v>46</v>
      </c>
    </row>
    <row r="5" spans="1:7" x14ac:dyDescent="0.25">
      <c r="A5" s="2">
        <v>2012</v>
      </c>
      <c r="B5" s="2">
        <v>400</v>
      </c>
      <c r="C5" s="2">
        <v>8</v>
      </c>
      <c r="D5" s="2">
        <v>7</v>
      </c>
      <c r="E5" s="2">
        <v>966</v>
      </c>
      <c r="F5" s="2">
        <v>156</v>
      </c>
      <c r="G5" s="2">
        <v>62</v>
      </c>
    </row>
    <row r="6" spans="1:7" x14ac:dyDescent="0.25">
      <c r="A6" s="2">
        <v>2017</v>
      </c>
      <c r="B6" s="2">
        <v>1242</v>
      </c>
      <c r="C6" s="2">
        <v>20</v>
      </c>
      <c r="D6" s="2">
        <v>6</v>
      </c>
      <c r="E6" s="2">
        <v>844</v>
      </c>
      <c r="F6" s="2">
        <v>229</v>
      </c>
      <c r="G6" s="2">
        <v>79</v>
      </c>
    </row>
    <row r="7" spans="1:7" x14ac:dyDescent="0.25">
      <c r="A7" s="2">
        <v>2022</v>
      </c>
      <c r="B7" s="2">
        <v>342</v>
      </c>
      <c r="C7" s="2">
        <v>10</v>
      </c>
      <c r="D7" s="2"/>
      <c r="E7" s="2"/>
      <c r="F7" s="2">
        <v>257</v>
      </c>
      <c r="G7" s="2">
        <v>77</v>
      </c>
    </row>
  </sheetData>
  <pageMargins left="0.75" right="0.75" top="1" bottom="1" header="0.511811023622047" footer="0.511811023622047"/>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19" customWidth="1"/>
    <col min="3" max="3" width="35" customWidth="1"/>
    <col min="4" max="4" width="31" customWidth="1"/>
    <col min="5" max="5" width="33" customWidth="1"/>
  </cols>
  <sheetData>
    <row r="1" spans="1:5" ht="25.5" x14ac:dyDescent="0.25">
      <c r="A1" s="1" t="s">
        <v>15</v>
      </c>
      <c r="B1" s="1" t="s">
        <v>248</v>
      </c>
      <c r="C1" s="1" t="s">
        <v>249</v>
      </c>
      <c r="D1" s="1" t="s">
        <v>250</v>
      </c>
      <c r="E1" s="1" t="s">
        <v>251</v>
      </c>
    </row>
    <row r="2" spans="1:5" x14ac:dyDescent="0.25">
      <c r="A2" s="2">
        <v>1997</v>
      </c>
      <c r="B2" s="2" t="s">
        <v>21</v>
      </c>
      <c r="C2" s="2">
        <v>1</v>
      </c>
      <c r="D2" s="2"/>
      <c r="E2" s="2"/>
    </row>
    <row r="3" spans="1:5" x14ac:dyDescent="0.25">
      <c r="A3" s="2">
        <v>2002</v>
      </c>
      <c r="B3" s="2">
        <v>484</v>
      </c>
      <c r="C3" s="2">
        <v>6</v>
      </c>
      <c r="D3" s="2">
        <v>3</v>
      </c>
      <c r="E3" s="2">
        <v>238</v>
      </c>
    </row>
    <row r="4" spans="1:5" x14ac:dyDescent="0.25">
      <c r="A4" s="2">
        <v>2007</v>
      </c>
      <c r="B4" s="2">
        <v>181</v>
      </c>
      <c r="C4" s="2">
        <v>6</v>
      </c>
      <c r="D4" s="2">
        <v>2</v>
      </c>
      <c r="E4" s="2" t="s">
        <v>21</v>
      </c>
    </row>
    <row r="5" spans="1:5" x14ac:dyDescent="0.25">
      <c r="A5" s="2">
        <v>2012</v>
      </c>
      <c r="B5" s="2" t="s">
        <v>21</v>
      </c>
      <c r="C5" s="2">
        <v>7</v>
      </c>
      <c r="D5" s="2">
        <v>3</v>
      </c>
      <c r="E5" s="2">
        <v>400</v>
      </c>
    </row>
    <row r="6" spans="1:5" x14ac:dyDescent="0.25">
      <c r="A6" s="2">
        <v>2017</v>
      </c>
      <c r="B6" s="2" t="s">
        <v>21</v>
      </c>
      <c r="C6" s="2">
        <v>2</v>
      </c>
      <c r="D6" s="2"/>
      <c r="E6" s="2"/>
    </row>
    <row r="7" spans="1:5" x14ac:dyDescent="0.25">
      <c r="A7" s="2">
        <v>2022</v>
      </c>
      <c r="B7" s="2">
        <v>197</v>
      </c>
      <c r="C7" s="2">
        <v>11</v>
      </c>
      <c r="D7" s="2">
        <v>4</v>
      </c>
      <c r="E7" s="2">
        <v>440</v>
      </c>
    </row>
  </sheetData>
  <pageMargins left="0.75" right="0.75" top="1" bottom="1"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zoomScaleNormal="100" workbookViewId="0">
      <pane ySplit="1" topLeftCell="A2" activePane="bottomLeft" state="frozen"/>
      <selection pane="bottomLeft" activeCell="B29" sqref="B29"/>
    </sheetView>
  </sheetViews>
  <sheetFormatPr defaultColWidth="8.7109375" defaultRowHeight="15" x14ac:dyDescent="0.25"/>
  <cols>
    <col min="1" max="1" width="8" customWidth="1"/>
    <col min="2" max="5" width="50" customWidth="1"/>
  </cols>
  <sheetData>
    <row r="1" spans="1:5" ht="25.5" x14ac:dyDescent="0.25">
      <c r="A1" s="1" t="s">
        <v>15</v>
      </c>
      <c r="B1" s="1" t="s">
        <v>22</v>
      </c>
      <c r="C1" s="1" t="s">
        <v>23</v>
      </c>
      <c r="D1" s="1" t="s">
        <v>24</v>
      </c>
      <c r="E1" s="1" t="s">
        <v>25</v>
      </c>
    </row>
    <row r="2" spans="1:5" x14ac:dyDescent="0.25">
      <c r="A2" s="2">
        <v>1997</v>
      </c>
      <c r="B2" s="2">
        <v>1054</v>
      </c>
      <c r="C2" s="2">
        <v>95524000</v>
      </c>
      <c r="D2" s="2"/>
      <c r="E2" s="2"/>
    </row>
    <row r="3" spans="1:5" x14ac:dyDescent="0.25">
      <c r="A3" s="2">
        <v>2002</v>
      </c>
      <c r="B3" s="2">
        <v>1007</v>
      </c>
      <c r="C3" s="2">
        <v>88067000</v>
      </c>
      <c r="D3" s="2"/>
      <c r="E3" s="2">
        <v>16.5</v>
      </c>
    </row>
    <row r="4" spans="1:5" x14ac:dyDescent="0.25">
      <c r="A4" s="2">
        <v>2007</v>
      </c>
      <c r="B4" s="2">
        <v>1531</v>
      </c>
      <c r="C4" s="2">
        <v>83711000</v>
      </c>
      <c r="D4" s="2"/>
      <c r="E4" s="2">
        <v>16.3</v>
      </c>
    </row>
    <row r="5" spans="1:5" x14ac:dyDescent="0.25">
      <c r="A5" s="2">
        <v>2012</v>
      </c>
      <c r="B5" s="2">
        <v>1469</v>
      </c>
      <c r="C5" s="2">
        <v>122474000</v>
      </c>
      <c r="D5" s="2">
        <v>21</v>
      </c>
      <c r="E5" s="2">
        <v>18.5</v>
      </c>
    </row>
    <row r="6" spans="1:5" x14ac:dyDescent="0.25">
      <c r="A6" s="2">
        <v>2017</v>
      </c>
      <c r="B6" s="2">
        <v>1656</v>
      </c>
      <c r="C6" s="2">
        <v>146733000</v>
      </c>
      <c r="D6" s="2">
        <v>22.6</v>
      </c>
      <c r="E6" s="2">
        <v>26</v>
      </c>
    </row>
    <row r="7" spans="1:5" x14ac:dyDescent="0.25">
      <c r="A7" s="2">
        <v>2022</v>
      </c>
      <c r="B7" s="2">
        <v>1636</v>
      </c>
      <c r="C7" s="2">
        <v>159282000</v>
      </c>
      <c r="D7" s="2">
        <v>24.9</v>
      </c>
      <c r="E7" s="2">
        <v>23.6</v>
      </c>
    </row>
  </sheetData>
  <pageMargins left="0.75" right="0.75" top="1" bottom="1" header="0.511811023622047" footer="0.511811023622047"/>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5" customWidth="1"/>
    <col min="3" max="3" width="41" customWidth="1"/>
    <col min="4" max="4" width="50" customWidth="1"/>
    <col min="5" max="5" width="47" customWidth="1"/>
    <col min="6" max="6" width="27" customWidth="1"/>
    <col min="7" max="7" width="33" customWidth="1"/>
    <col min="8" max="8" width="43" customWidth="1"/>
    <col min="9" max="9" width="39" customWidth="1"/>
    <col min="10" max="10" width="38" customWidth="1"/>
  </cols>
  <sheetData>
    <row r="1" spans="1:10" ht="25.5" x14ac:dyDescent="0.25">
      <c r="A1" s="1" t="s">
        <v>15</v>
      </c>
      <c r="B1" s="1" t="s">
        <v>252</v>
      </c>
      <c r="C1" s="1" t="s">
        <v>253</v>
      </c>
      <c r="D1" s="1" t="s">
        <v>254</v>
      </c>
      <c r="E1" s="1" t="s">
        <v>255</v>
      </c>
      <c r="F1" s="1" t="s">
        <v>256</v>
      </c>
      <c r="G1" s="1" t="s">
        <v>257</v>
      </c>
      <c r="H1" s="1" t="s">
        <v>258</v>
      </c>
      <c r="I1" s="1" t="s">
        <v>259</v>
      </c>
      <c r="J1" s="1" t="s">
        <v>260</v>
      </c>
    </row>
    <row r="2" spans="1:10" x14ac:dyDescent="0.25">
      <c r="A2" s="2">
        <v>1997</v>
      </c>
      <c r="B2" s="2">
        <v>158</v>
      </c>
      <c r="C2" s="2">
        <v>188</v>
      </c>
      <c r="D2" s="2">
        <v>27</v>
      </c>
      <c r="E2" s="2">
        <v>4</v>
      </c>
      <c r="F2" s="2"/>
      <c r="G2" s="2"/>
      <c r="H2" s="2"/>
      <c r="I2" s="2"/>
      <c r="J2" s="2"/>
    </row>
    <row r="3" spans="1:10" x14ac:dyDescent="0.25">
      <c r="A3" s="2">
        <v>2002</v>
      </c>
      <c r="B3" s="2">
        <v>19</v>
      </c>
      <c r="C3" s="2"/>
      <c r="D3" s="2">
        <v>5</v>
      </c>
      <c r="E3" s="2"/>
      <c r="F3" s="2"/>
      <c r="G3" s="2"/>
      <c r="H3" s="2"/>
      <c r="I3" s="2"/>
      <c r="J3" s="2"/>
    </row>
    <row r="4" spans="1:10" x14ac:dyDescent="0.25">
      <c r="A4" s="2">
        <v>2007</v>
      </c>
      <c r="B4" s="2">
        <v>740</v>
      </c>
      <c r="C4" s="2" t="s">
        <v>21</v>
      </c>
      <c r="D4" s="2">
        <v>70</v>
      </c>
      <c r="E4" s="2">
        <v>9</v>
      </c>
      <c r="F4" s="2"/>
      <c r="G4" s="2"/>
      <c r="H4" s="2"/>
      <c r="I4" s="2"/>
      <c r="J4" s="2"/>
    </row>
    <row r="5" spans="1:10" x14ac:dyDescent="0.25">
      <c r="A5" s="2">
        <v>2012</v>
      </c>
      <c r="B5" s="2"/>
      <c r="C5" s="2"/>
      <c r="D5" s="2"/>
      <c r="E5" s="2"/>
      <c r="F5" s="2">
        <v>447</v>
      </c>
      <c r="G5" s="2">
        <v>67</v>
      </c>
      <c r="H5" s="2">
        <v>42</v>
      </c>
      <c r="I5" s="2">
        <v>9</v>
      </c>
      <c r="J5" s="2">
        <v>1000</v>
      </c>
    </row>
    <row r="6" spans="1:10" x14ac:dyDescent="0.25">
      <c r="A6" s="2">
        <v>2017</v>
      </c>
      <c r="B6" s="2"/>
      <c r="C6" s="2"/>
      <c r="D6" s="2"/>
      <c r="E6" s="2"/>
      <c r="F6" s="2">
        <v>250</v>
      </c>
      <c r="G6" s="2" t="s">
        <v>21</v>
      </c>
      <c r="H6" s="2">
        <v>11</v>
      </c>
      <c r="I6" s="2">
        <v>5</v>
      </c>
      <c r="J6" s="2">
        <v>5000</v>
      </c>
    </row>
    <row r="7" spans="1:10" x14ac:dyDescent="0.25">
      <c r="A7" s="2">
        <v>2022</v>
      </c>
      <c r="B7" s="2"/>
      <c r="C7" s="2"/>
      <c r="D7" s="2"/>
      <c r="E7" s="2"/>
      <c r="F7" s="2">
        <v>209</v>
      </c>
      <c r="G7" s="2">
        <v>194</v>
      </c>
      <c r="H7" s="2">
        <v>15</v>
      </c>
      <c r="I7" s="2">
        <v>7</v>
      </c>
      <c r="J7" s="2">
        <v>9000</v>
      </c>
    </row>
  </sheetData>
  <pageMargins left="0.75" right="0.75" top="1" bottom="1" header="0.511811023622047" footer="0.511811023622047"/>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6" customWidth="1"/>
    <col min="3" max="3" width="50" customWidth="1"/>
    <col min="4" max="4" width="31" customWidth="1"/>
    <col min="5" max="5" width="47" customWidth="1"/>
    <col min="6" max="6" width="43" customWidth="1"/>
    <col min="7" max="7" width="42" customWidth="1"/>
    <col min="8" max="8" width="45" customWidth="1"/>
    <col min="9" max="11" width="50" customWidth="1"/>
  </cols>
  <sheetData>
    <row r="1" spans="1:11" ht="38.25" x14ac:dyDescent="0.25">
      <c r="A1" s="1" t="s">
        <v>15</v>
      </c>
      <c r="B1" s="1" t="s">
        <v>261</v>
      </c>
      <c r="C1" s="1" t="s">
        <v>262</v>
      </c>
      <c r="D1" s="1" t="s">
        <v>263</v>
      </c>
      <c r="E1" s="1" t="s">
        <v>264</v>
      </c>
      <c r="F1" s="1" t="s">
        <v>265</v>
      </c>
      <c r="G1" s="1" t="s">
        <v>266</v>
      </c>
      <c r="H1" s="1" t="s">
        <v>267</v>
      </c>
      <c r="I1" s="1" t="s">
        <v>268</v>
      </c>
      <c r="J1" s="1" t="s">
        <v>269</v>
      </c>
      <c r="K1" s="1" t="s">
        <v>270</v>
      </c>
    </row>
    <row r="2" spans="1:11" x14ac:dyDescent="0.25">
      <c r="A2" s="2">
        <v>1997</v>
      </c>
      <c r="B2" s="2" t="s">
        <v>21</v>
      </c>
      <c r="C2" s="2">
        <v>81</v>
      </c>
      <c r="D2" s="2">
        <v>22541</v>
      </c>
      <c r="E2" s="2">
        <v>104</v>
      </c>
      <c r="F2" s="2">
        <v>45</v>
      </c>
      <c r="G2" s="2"/>
      <c r="H2" s="2">
        <v>2484</v>
      </c>
      <c r="I2" s="2"/>
      <c r="J2" s="2"/>
      <c r="K2" s="2"/>
    </row>
    <row r="3" spans="1:11" x14ac:dyDescent="0.25">
      <c r="A3" s="2">
        <v>2002</v>
      </c>
      <c r="B3" s="2">
        <v>6800</v>
      </c>
      <c r="C3" s="2">
        <v>91</v>
      </c>
      <c r="D3" s="2">
        <v>19909</v>
      </c>
      <c r="E3" s="2">
        <v>103</v>
      </c>
      <c r="F3" s="2">
        <v>34</v>
      </c>
      <c r="G3" s="2"/>
      <c r="H3" s="2">
        <v>4639</v>
      </c>
      <c r="I3" s="2"/>
      <c r="J3" s="2"/>
      <c r="K3" s="2"/>
    </row>
    <row r="4" spans="1:11" x14ac:dyDescent="0.25">
      <c r="A4" s="2">
        <v>2007</v>
      </c>
      <c r="B4" s="2">
        <v>8841</v>
      </c>
      <c r="C4" s="2">
        <v>300</v>
      </c>
      <c r="D4" s="2">
        <v>22376</v>
      </c>
      <c r="E4" s="2">
        <v>394</v>
      </c>
      <c r="F4" s="2">
        <v>126</v>
      </c>
      <c r="G4" s="2"/>
      <c r="H4" s="2">
        <v>4784</v>
      </c>
      <c r="I4" s="2"/>
      <c r="J4" s="2"/>
      <c r="K4" s="2">
        <v>139</v>
      </c>
    </row>
    <row r="5" spans="1:11" x14ac:dyDescent="0.25">
      <c r="A5" s="2">
        <v>2012</v>
      </c>
      <c r="B5" s="2">
        <v>8942</v>
      </c>
      <c r="C5" s="2">
        <v>253</v>
      </c>
      <c r="D5" s="2">
        <v>21921</v>
      </c>
      <c r="E5" s="2">
        <v>353</v>
      </c>
      <c r="F5" s="2">
        <v>127</v>
      </c>
      <c r="G5" s="2">
        <v>863000</v>
      </c>
      <c r="H5" s="2">
        <v>4360</v>
      </c>
      <c r="I5" s="2"/>
      <c r="J5" s="2"/>
      <c r="K5" s="2"/>
    </row>
    <row r="6" spans="1:11" x14ac:dyDescent="0.25">
      <c r="A6" s="2">
        <v>2017</v>
      </c>
      <c r="B6" s="2"/>
      <c r="C6" s="2"/>
      <c r="D6" s="2">
        <v>27181</v>
      </c>
      <c r="E6" s="2">
        <v>548</v>
      </c>
      <c r="F6" s="2">
        <v>205</v>
      </c>
      <c r="G6" s="2">
        <v>798000</v>
      </c>
      <c r="H6" s="2">
        <v>4828</v>
      </c>
      <c r="I6" s="2"/>
      <c r="J6" s="2"/>
      <c r="K6" s="2"/>
    </row>
    <row r="7" spans="1:11" x14ac:dyDescent="0.25">
      <c r="A7" s="2">
        <v>2022</v>
      </c>
      <c r="B7" s="2"/>
      <c r="C7" s="2"/>
      <c r="D7" s="2">
        <v>21510</v>
      </c>
      <c r="E7" s="2">
        <v>457</v>
      </c>
      <c r="F7" s="2">
        <v>176</v>
      </c>
      <c r="G7" s="2">
        <v>1163000</v>
      </c>
      <c r="H7" s="2">
        <v>6202</v>
      </c>
      <c r="I7" s="2">
        <v>6011</v>
      </c>
      <c r="J7" s="2">
        <v>157</v>
      </c>
      <c r="K7" s="2"/>
    </row>
  </sheetData>
  <pageMargins left="0.75" right="0.75" top="1" bottom="1" header="0.511811023622047" footer="0.511811023622047"/>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8" width="50" customWidth="1"/>
  </cols>
  <sheetData>
    <row r="1" spans="1:8" ht="38.25" x14ac:dyDescent="0.25">
      <c r="A1" s="1" t="s">
        <v>15</v>
      </c>
      <c r="B1" s="1" t="s">
        <v>271</v>
      </c>
      <c r="C1" s="1" t="s">
        <v>272</v>
      </c>
      <c r="D1" s="1" t="s">
        <v>273</v>
      </c>
      <c r="E1" s="1" t="s">
        <v>274</v>
      </c>
      <c r="F1" s="1" t="s">
        <v>275</v>
      </c>
      <c r="G1" s="1" t="s">
        <v>276</v>
      </c>
      <c r="H1" s="1" t="s">
        <v>277</v>
      </c>
    </row>
    <row r="2" spans="1:8" x14ac:dyDescent="0.25">
      <c r="A2" s="2">
        <v>2002</v>
      </c>
      <c r="B2" s="2">
        <v>145</v>
      </c>
      <c r="C2" s="2">
        <v>1081000</v>
      </c>
      <c r="D2" s="2">
        <v>0.2</v>
      </c>
      <c r="E2" s="2"/>
      <c r="F2" s="2"/>
      <c r="G2" s="2"/>
      <c r="H2" s="2"/>
    </row>
    <row r="3" spans="1:8" x14ac:dyDescent="0.25">
      <c r="A3" s="2">
        <v>2007</v>
      </c>
      <c r="B3" s="2">
        <v>266</v>
      </c>
      <c r="C3" s="2">
        <v>923000</v>
      </c>
      <c r="D3" s="2">
        <v>0.2</v>
      </c>
      <c r="E3" s="2"/>
      <c r="F3" s="2"/>
      <c r="G3" s="2"/>
      <c r="H3" s="2"/>
    </row>
    <row r="4" spans="1:8" x14ac:dyDescent="0.25">
      <c r="A4" s="2">
        <v>2012</v>
      </c>
      <c r="B4" s="2"/>
      <c r="C4" s="2"/>
      <c r="D4" s="2"/>
      <c r="E4" s="2">
        <v>286</v>
      </c>
      <c r="F4" s="2">
        <v>1568000</v>
      </c>
      <c r="G4" s="2">
        <v>4.0999999999999996</v>
      </c>
      <c r="H4" s="2">
        <v>0.2</v>
      </c>
    </row>
    <row r="5" spans="1:8" x14ac:dyDescent="0.25">
      <c r="A5" s="2">
        <v>2017</v>
      </c>
      <c r="B5" s="2"/>
      <c r="C5" s="2"/>
      <c r="D5" s="2"/>
      <c r="E5" s="2">
        <v>397</v>
      </c>
      <c r="F5" s="2">
        <v>1563000</v>
      </c>
      <c r="G5" s="2">
        <v>5.4</v>
      </c>
      <c r="H5" s="2">
        <v>0.3</v>
      </c>
    </row>
    <row r="6" spans="1:8" x14ac:dyDescent="0.25">
      <c r="A6" s="2">
        <v>2022</v>
      </c>
      <c r="B6" s="2"/>
      <c r="C6" s="2"/>
      <c r="D6" s="2"/>
      <c r="E6" s="2">
        <v>364</v>
      </c>
      <c r="F6" s="2">
        <v>2412000</v>
      </c>
      <c r="G6" s="2">
        <v>5.5</v>
      </c>
      <c r="H6" s="2">
        <v>0.4</v>
      </c>
    </row>
  </sheetData>
  <pageMargins left="0.75" right="0.75" top="1" bottom="1" header="0.511811023622047" footer="0.511811023622047"/>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15</v>
      </c>
      <c r="B1" s="1" t="s">
        <v>278</v>
      </c>
      <c r="C1" s="1" t="s">
        <v>279</v>
      </c>
      <c r="D1" s="1" t="s">
        <v>280</v>
      </c>
      <c r="E1" s="1" t="s">
        <v>281</v>
      </c>
    </row>
    <row r="2" spans="1:5" x14ac:dyDescent="0.25">
      <c r="A2" s="2">
        <v>2002</v>
      </c>
      <c r="B2" s="2">
        <v>65</v>
      </c>
      <c r="C2" s="2">
        <v>2940000</v>
      </c>
      <c r="D2" s="2"/>
      <c r="E2" s="2">
        <v>0.6</v>
      </c>
    </row>
    <row r="3" spans="1:5" x14ac:dyDescent="0.25">
      <c r="A3" s="2">
        <v>2007</v>
      </c>
      <c r="B3" s="2">
        <v>196</v>
      </c>
      <c r="C3" s="2">
        <v>5787000</v>
      </c>
      <c r="D3" s="2"/>
      <c r="E3" s="2">
        <v>1.1000000000000001</v>
      </c>
    </row>
    <row r="4" spans="1:5" x14ac:dyDescent="0.25">
      <c r="A4" s="2">
        <v>2012</v>
      </c>
      <c r="B4" s="2">
        <v>133</v>
      </c>
      <c r="C4" s="2">
        <v>6551000</v>
      </c>
      <c r="D4" s="2">
        <v>1.9</v>
      </c>
      <c r="E4" s="2">
        <v>1</v>
      </c>
    </row>
    <row r="5" spans="1:5" x14ac:dyDescent="0.25">
      <c r="A5" s="2">
        <v>2017</v>
      </c>
      <c r="B5" s="2">
        <v>237</v>
      </c>
      <c r="C5" s="2">
        <v>14643000</v>
      </c>
      <c r="D5" s="2">
        <v>3.2</v>
      </c>
      <c r="E5" s="2">
        <v>2.6</v>
      </c>
    </row>
    <row r="6" spans="1:5" x14ac:dyDescent="0.25">
      <c r="A6" s="2">
        <v>2022</v>
      </c>
      <c r="B6" s="2">
        <v>262</v>
      </c>
      <c r="C6" s="2">
        <v>6338000</v>
      </c>
      <c r="D6" s="2">
        <v>4</v>
      </c>
      <c r="E6" s="2">
        <v>0.9</v>
      </c>
    </row>
  </sheetData>
  <pageMargins left="0.75" right="0.75" top="1" bottom="1" header="0.511811023622047" footer="0.511811023622047"/>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6" width="50" customWidth="1"/>
  </cols>
  <sheetData>
    <row r="1" spans="1:6" ht="25.5" x14ac:dyDescent="0.25">
      <c r="A1" s="1" t="s">
        <v>15</v>
      </c>
      <c r="B1" s="1" t="s">
        <v>282</v>
      </c>
      <c r="C1" s="1" t="s">
        <v>283</v>
      </c>
      <c r="D1" s="1" t="s">
        <v>284</v>
      </c>
      <c r="E1" s="1" t="s">
        <v>285</v>
      </c>
      <c r="F1" s="1" t="s">
        <v>286</v>
      </c>
    </row>
    <row r="2" spans="1:6" x14ac:dyDescent="0.25">
      <c r="A2" s="2">
        <v>2002</v>
      </c>
      <c r="B2" s="2">
        <v>10</v>
      </c>
      <c r="C2" s="2">
        <v>12</v>
      </c>
      <c r="D2" s="2"/>
      <c r="E2" s="2">
        <v>20</v>
      </c>
      <c r="F2" s="2"/>
    </row>
    <row r="3" spans="1:6" x14ac:dyDescent="0.25">
      <c r="A3" s="2">
        <v>2007</v>
      </c>
      <c r="B3" s="2">
        <v>85</v>
      </c>
      <c r="C3" s="2">
        <v>36</v>
      </c>
      <c r="D3" s="2"/>
      <c r="E3" s="2">
        <v>8</v>
      </c>
      <c r="F3" s="2"/>
    </row>
    <row r="4" spans="1:6" x14ac:dyDescent="0.25">
      <c r="A4" s="2">
        <v>2012</v>
      </c>
      <c r="B4" s="2">
        <v>18</v>
      </c>
      <c r="C4" s="2">
        <v>7</v>
      </c>
      <c r="D4" s="2" t="s">
        <v>21</v>
      </c>
      <c r="E4" s="2">
        <v>19</v>
      </c>
      <c r="F4" s="2" t="s">
        <v>21</v>
      </c>
    </row>
    <row r="5" spans="1:6" x14ac:dyDescent="0.25">
      <c r="A5" s="2">
        <v>2017</v>
      </c>
      <c r="B5" s="2">
        <v>10</v>
      </c>
      <c r="C5" s="2">
        <v>10</v>
      </c>
      <c r="D5" s="2" t="s">
        <v>21</v>
      </c>
      <c r="E5" s="2">
        <v>10</v>
      </c>
      <c r="F5" s="2">
        <v>70000</v>
      </c>
    </row>
    <row r="6" spans="1:6" x14ac:dyDescent="0.25">
      <c r="A6" s="2">
        <v>2022</v>
      </c>
      <c r="B6" s="2">
        <v>6</v>
      </c>
      <c r="C6" s="2"/>
      <c r="D6" s="2"/>
      <c r="E6" s="2">
        <v>27</v>
      </c>
      <c r="F6" s="2">
        <v>52000</v>
      </c>
    </row>
  </sheetData>
  <pageMargins left="0.75" right="0.75" top="1" bottom="1" header="0.511811023622047" footer="0.511811023622047"/>
  <pageSetup paperSize="9" orientation="portrait" horizontalDpi="300" verticalDpi="30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1" customWidth="1"/>
    <col min="3" max="3" width="37" customWidth="1"/>
    <col min="4" max="4" width="33" customWidth="1"/>
    <col min="5" max="5" width="35" customWidth="1"/>
  </cols>
  <sheetData>
    <row r="1" spans="1:5" ht="25.5" x14ac:dyDescent="0.25">
      <c r="A1" s="1" t="s">
        <v>15</v>
      </c>
      <c r="B1" s="1" t="s">
        <v>287</v>
      </c>
      <c r="C1" s="1" t="s">
        <v>288</v>
      </c>
      <c r="D1" s="1" t="s">
        <v>289</v>
      </c>
      <c r="E1" s="1" t="s">
        <v>290</v>
      </c>
    </row>
    <row r="2" spans="1:5" x14ac:dyDescent="0.25">
      <c r="A2" s="2">
        <v>1997</v>
      </c>
      <c r="B2" s="2">
        <v>112</v>
      </c>
      <c r="C2" s="2">
        <v>7</v>
      </c>
      <c r="D2" s="2"/>
      <c r="E2" s="2"/>
    </row>
    <row r="3" spans="1:5" x14ac:dyDescent="0.25">
      <c r="A3" s="2">
        <v>2002</v>
      </c>
      <c r="B3" s="2">
        <v>75</v>
      </c>
      <c r="C3" s="2">
        <v>7</v>
      </c>
      <c r="D3" s="2">
        <v>1</v>
      </c>
      <c r="E3" s="2" t="s">
        <v>21</v>
      </c>
    </row>
    <row r="4" spans="1:5" x14ac:dyDescent="0.25">
      <c r="A4" s="2">
        <v>2007</v>
      </c>
      <c r="B4" s="2">
        <v>95</v>
      </c>
      <c r="C4" s="2">
        <v>14</v>
      </c>
      <c r="D4" s="2"/>
      <c r="E4" s="2"/>
    </row>
    <row r="5" spans="1:5" x14ac:dyDescent="0.25">
      <c r="A5" s="2">
        <v>2012</v>
      </c>
      <c r="B5" s="2">
        <v>117</v>
      </c>
      <c r="C5" s="2">
        <v>9</v>
      </c>
      <c r="D5" s="2"/>
      <c r="E5" s="2"/>
    </row>
    <row r="6" spans="1:5" x14ac:dyDescent="0.25">
      <c r="A6" s="2">
        <v>2017</v>
      </c>
      <c r="B6" s="2">
        <v>207</v>
      </c>
      <c r="C6" s="2">
        <v>12</v>
      </c>
      <c r="D6" s="2">
        <v>5</v>
      </c>
      <c r="E6" s="2">
        <v>89</v>
      </c>
    </row>
    <row r="7" spans="1:5" x14ac:dyDescent="0.25">
      <c r="A7" s="2">
        <v>2022</v>
      </c>
      <c r="B7" s="2">
        <v>361</v>
      </c>
      <c r="C7" s="2">
        <v>32</v>
      </c>
      <c r="D7" s="2">
        <v>7</v>
      </c>
      <c r="E7" s="2">
        <v>96</v>
      </c>
    </row>
  </sheetData>
  <pageMargins left="0.75" right="0.75" top="1" bottom="1" header="0.511811023622047" footer="0.511811023622047"/>
  <pageSetup paperSize="9" orientation="portrait" horizontalDpi="300" verticalDpi="300"/>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D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35" customWidth="1"/>
    <col min="4" max="4" width="29" customWidth="1"/>
  </cols>
  <sheetData>
    <row r="1" spans="1:4" ht="25.5" x14ac:dyDescent="0.25">
      <c r="A1" s="1" t="s">
        <v>15</v>
      </c>
      <c r="B1" s="1" t="s">
        <v>291</v>
      </c>
      <c r="C1" s="1" t="s">
        <v>292</v>
      </c>
      <c r="D1" s="1" t="s">
        <v>293</v>
      </c>
    </row>
    <row r="2" spans="1:4" x14ac:dyDescent="0.25">
      <c r="A2" s="2">
        <v>1997</v>
      </c>
      <c r="B2" s="2">
        <v>33</v>
      </c>
      <c r="C2" s="2">
        <v>12632</v>
      </c>
      <c r="D2" s="2"/>
    </row>
    <row r="3" spans="1:4" x14ac:dyDescent="0.25">
      <c r="A3" s="2">
        <v>2002</v>
      </c>
      <c r="B3" s="2">
        <v>45</v>
      </c>
      <c r="C3" s="2">
        <v>144320</v>
      </c>
      <c r="D3" s="2"/>
    </row>
    <row r="4" spans="1:4" x14ac:dyDescent="0.25">
      <c r="A4" s="2">
        <v>2007</v>
      </c>
      <c r="B4" s="2">
        <v>22</v>
      </c>
      <c r="C4" s="2">
        <v>5330</v>
      </c>
      <c r="D4" s="2"/>
    </row>
    <row r="5" spans="1:4" x14ac:dyDescent="0.25">
      <c r="A5" s="2">
        <v>2012</v>
      </c>
      <c r="B5" s="2">
        <v>107</v>
      </c>
      <c r="C5" s="2">
        <v>5019</v>
      </c>
      <c r="D5" s="2" t="s">
        <v>21</v>
      </c>
    </row>
    <row r="6" spans="1:4" x14ac:dyDescent="0.25">
      <c r="A6" s="2">
        <v>2017</v>
      </c>
      <c r="B6" s="2">
        <v>11</v>
      </c>
      <c r="C6" s="2">
        <v>1288</v>
      </c>
      <c r="D6" s="2">
        <v>1000</v>
      </c>
    </row>
    <row r="7" spans="1:4" x14ac:dyDescent="0.25">
      <c r="A7" s="2">
        <v>2022</v>
      </c>
      <c r="B7" s="2">
        <v>31</v>
      </c>
      <c r="C7" s="2">
        <v>8940</v>
      </c>
      <c r="D7" s="2">
        <v>1000</v>
      </c>
    </row>
  </sheetData>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15</v>
      </c>
      <c r="B1" s="1" t="s">
        <v>26</v>
      </c>
    </row>
    <row r="2" spans="1:2" x14ac:dyDescent="0.25">
      <c r="A2" s="2">
        <v>2007</v>
      </c>
      <c r="B2" s="2">
        <v>1</v>
      </c>
    </row>
  </sheetData>
  <pageMargins left="0.75" right="0.75" top="1" bottom="1"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zoomScaleNormal="100" workbookViewId="0">
      <pane ySplit="1" topLeftCell="A2" activePane="bottomLeft" state="frozen"/>
      <selection pane="bottomLeft" activeCell="D21" sqref="D21"/>
    </sheetView>
  </sheetViews>
  <sheetFormatPr defaultColWidth="8.7109375" defaultRowHeight="15" x14ac:dyDescent="0.25"/>
  <cols>
    <col min="1" max="1" width="8" customWidth="1"/>
    <col min="2" max="2" width="19" customWidth="1"/>
    <col min="3" max="3" width="35" customWidth="1"/>
    <col min="4" max="4" width="31" customWidth="1"/>
    <col min="5" max="5" width="30" customWidth="1"/>
    <col min="6" max="6" width="33" customWidth="1"/>
  </cols>
  <sheetData>
    <row r="1" spans="1:6" ht="25.5" x14ac:dyDescent="0.25">
      <c r="A1" s="1" t="s">
        <v>15</v>
      </c>
      <c r="B1" s="1" t="s">
        <v>27</v>
      </c>
      <c r="C1" s="1" t="s">
        <v>28</v>
      </c>
      <c r="D1" s="1" t="s">
        <v>29</v>
      </c>
      <c r="E1" s="1" t="s">
        <v>30</v>
      </c>
      <c r="F1" s="1" t="s">
        <v>31</v>
      </c>
    </row>
    <row r="2" spans="1:6" x14ac:dyDescent="0.25">
      <c r="A2" s="2">
        <v>2002</v>
      </c>
      <c r="B2" s="2" t="s">
        <v>21</v>
      </c>
      <c r="C2" s="2">
        <v>1</v>
      </c>
      <c r="D2" s="2"/>
      <c r="E2" s="2"/>
      <c r="F2" s="2"/>
    </row>
    <row r="3" spans="1:6" x14ac:dyDescent="0.25">
      <c r="A3" s="2">
        <v>2007</v>
      </c>
      <c r="B3" s="2">
        <v>180</v>
      </c>
      <c r="C3" s="2">
        <v>3</v>
      </c>
      <c r="D3" s="2">
        <v>1</v>
      </c>
      <c r="E3" s="2"/>
      <c r="F3" s="2" t="s">
        <v>21</v>
      </c>
    </row>
    <row r="4" spans="1:6" x14ac:dyDescent="0.25">
      <c r="A4" s="2">
        <v>2012</v>
      </c>
      <c r="B4" s="2" t="s">
        <v>21</v>
      </c>
      <c r="C4" s="2">
        <v>2</v>
      </c>
      <c r="D4" s="2">
        <v>1</v>
      </c>
      <c r="E4" s="2" t="s">
        <v>21</v>
      </c>
      <c r="F4" s="2" t="s">
        <v>21</v>
      </c>
    </row>
    <row r="5" spans="1:6" x14ac:dyDescent="0.25">
      <c r="A5" s="2">
        <v>2017</v>
      </c>
      <c r="B5" s="2" t="s">
        <v>21</v>
      </c>
      <c r="C5" s="2">
        <v>2</v>
      </c>
      <c r="D5" s="2">
        <v>2</v>
      </c>
      <c r="E5" s="2" t="s">
        <v>21</v>
      </c>
      <c r="F5" s="2" t="s">
        <v>21</v>
      </c>
    </row>
    <row r="6" spans="1:6" x14ac:dyDescent="0.25">
      <c r="A6" s="2">
        <v>2022</v>
      </c>
      <c r="B6" s="2" t="s">
        <v>21</v>
      </c>
      <c r="C6" s="2">
        <v>2</v>
      </c>
      <c r="D6" s="2">
        <v>2</v>
      </c>
      <c r="E6" s="2" t="s">
        <v>21</v>
      </c>
      <c r="F6" s="2" t="s">
        <v>21</v>
      </c>
    </row>
  </sheetData>
  <pageMargins left="0.75" right="0.75" top="1" bottom="1" header="0.511811023622047" footer="0.511811023622047"/>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
  <sheetViews>
    <sheetView zoomScaleNormal="100" workbookViewId="0">
      <pane ySplit="1" topLeftCell="A2" activePane="bottomLeft" state="frozen"/>
      <selection pane="bottomLeft" activeCell="B24" sqref="B24"/>
    </sheetView>
  </sheetViews>
  <sheetFormatPr defaultColWidth="8.7109375" defaultRowHeight="15" x14ac:dyDescent="0.25"/>
  <cols>
    <col min="1" max="1" width="8" customWidth="1"/>
    <col min="2" max="2" width="33" customWidth="1"/>
    <col min="3" max="3" width="49" customWidth="1"/>
    <col min="4" max="4" width="40" customWidth="1"/>
    <col min="5" max="5" width="42" customWidth="1"/>
    <col min="6" max="6" width="50" customWidth="1"/>
    <col min="7" max="7" width="26" customWidth="1"/>
    <col min="8" max="8" width="42" customWidth="1"/>
    <col min="9" max="9" width="32" customWidth="1"/>
    <col min="10" max="10" width="48" customWidth="1"/>
    <col min="11" max="11" width="32" customWidth="1"/>
    <col min="12" max="12" width="48" customWidth="1"/>
    <col min="13" max="13" width="44" customWidth="1"/>
    <col min="14" max="14" width="46" customWidth="1"/>
    <col min="15" max="15" width="33" customWidth="1"/>
    <col min="16" max="16" width="49" customWidth="1"/>
    <col min="17" max="17" width="45" customWidth="1"/>
    <col min="18" max="18" width="44" customWidth="1"/>
    <col min="19" max="19" width="47" customWidth="1"/>
    <col min="20" max="21" width="50" customWidth="1"/>
    <col min="22" max="22" width="29" customWidth="1"/>
    <col min="23" max="23" width="45" customWidth="1"/>
    <col min="24" max="25" width="50" customWidth="1"/>
  </cols>
  <sheetData>
    <row r="1" spans="1:25" ht="25.5" x14ac:dyDescent="0.25">
      <c r="A1" s="1" t="s">
        <v>15</v>
      </c>
      <c r="B1" s="1" t="s">
        <v>32</v>
      </c>
      <c r="C1" s="1" t="s">
        <v>33</v>
      </c>
      <c r="D1" s="1" t="s">
        <v>34</v>
      </c>
      <c r="E1" s="1" t="s">
        <v>35</v>
      </c>
      <c r="F1" s="1" t="s">
        <v>36</v>
      </c>
      <c r="G1" s="1" t="s">
        <v>37</v>
      </c>
      <c r="H1" s="1" t="s">
        <v>38</v>
      </c>
      <c r="I1" s="1" t="s">
        <v>39</v>
      </c>
      <c r="J1" s="1" t="s">
        <v>40</v>
      </c>
      <c r="K1" s="1" t="s">
        <v>41</v>
      </c>
      <c r="L1" s="1" t="s">
        <v>42</v>
      </c>
      <c r="M1" s="1" t="s">
        <v>43</v>
      </c>
      <c r="N1" s="1" t="s">
        <v>44</v>
      </c>
      <c r="O1" s="1" t="s">
        <v>45</v>
      </c>
      <c r="P1" s="1" t="s">
        <v>46</v>
      </c>
      <c r="Q1" s="1" t="s">
        <v>47</v>
      </c>
      <c r="R1" s="1" t="s">
        <v>48</v>
      </c>
      <c r="S1" s="1" t="s">
        <v>49</v>
      </c>
      <c r="T1" s="1" t="s">
        <v>50</v>
      </c>
      <c r="U1" s="1" t="s">
        <v>51</v>
      </c>
      <c r="V1" s="1" t="s">
        <v>52</v>
      </c>
      <c r="W1" s="1" t="s">
        <v>53</v>
      </c>
      <c r="X1" s="1" t="s">
        <v>54</v>
      </c>
      <c r="Y1" s="1" t="s">
        <v>55</v>
      </c>
    </row>
    <row r="2" spans="1:25" x14ac:dyDescent="0.25">
      <c r="A2" s="2">
        <v>1997</v>
      </c>
      <c r="B2" s="2"/>
      <c r="C2" s="2"/>
      <c r="D2" s="2">
        <v>404</v>
      </c>
      <c r="E2" s="2">
        <v>22309</v>
      </c>
      <c r="F2" s="2"/>
      <c r="G2" s="2">
        <v>102100</v>
      </c>
      <c r="H2" s="2">
        <v>648</v>
      </c>
      <c r="I2" s="2">
        <v>93711</v>
      </c>
      <c r="J2" s="2">
        <v>625</v>
      </c>
      <c r="K2" s="2">
        <v>8389</v>
      </c>
      <c r="L2" s="2">
        <v>44</v>
      </c>
      <c r="M2" s="2">
        <v>380</v>
      </c>
      <c r="N2" s="2">
        <v>44417</v>
      </c>
      <c r="O2" s="2">
        <v>181732</v>
      </c>
      <c r="P2" s="2">
        <v>829</v>
      </c>
      <c r="Q2" s="2">
        <v>660</v>
      </c>
      <c r="R2" s="2">
        <v>27895000</v>
      </c>
      <c r="S2" s="2">
        <v>66726</v>
      </c>
      <c r="T2" s="2"/>
      <c r="U2" s="2"/>
      <c r="V2" s="2"/>
      <c r="W2" s="2"/>
      <c r="X2" s="2">
        <v>38</v>
      </c>
      <c r="Y2" s="2">
        <v>10332</v>
      </c>
    </row>
    <row r="3" spans="1:25" x14ac:dyDescent="0.25">
      <c r="A3" s="2">
        <v>2002</v>
      </c>
      <c r="B3" s="2">
        <v>64566</v>
      </c>
      <c r="C3" s="2">
        <v>609</v>
      </c>
      <c r="D3" s="2">
        <v>303</v>
      </c>
      <c r="E3" s="2">
        <v>20342</v>
      </c>
      <c r="F3" s="2"/>
      <c r="G3" s="2">
        <v>89742</v>
      </c>
      <c r="H3" s="2">
        <v>597</v>
      </c>
      <c r="I3" s="2">
        <v>83277</v>
      </c>
      <c r="J3" s="2">
        <v>578</v>
      </c>
      <c r="K3" s="2">
        <v>6465</v>
      </c>
      <c r="L3" s="2">
        <v>27</v>
      </c>
      <c r="M3" s="2">
        <v>385</v>
      </c>
      <c r="N3" s="2">
        <v>40397</v>
      </c>
      <c r="O3" s="2">
        <v>154308</v>
      </c>
      <c r="P3" s="2">
        <v>748</v>
      </c>
      <c r="Q3" s="2">
        <v>550</v>
      </c>
      <c r="R3" s="2">
        <v>30719000</v>
      </c>
      <c r="S3" s="2">
        <v>60739</v>
      </c>
      <c r="T3" s="2"/>
      <c r="U3" s="2">
        <v>5.8</v>
      </c>
      <c r="V3" s="2">
        <v>2336</v>
      </c>
      <c r="W3" s="2">
        <v>28</v>
      </c>
      <c r="X3" s="2">
        <v>41</v>
      </c>
      <c r="Y3" s="2">
        <v>8006</v>
      </c>
    </row>
    <row r="4" spans="1:25" x14ac:dyDescent="0.25">
      <c r="A4" s="2">
        <v>2007</v>
      </c>
      <c r="B4" s="2">
        <v>63183</v>
      </c>
      <c r="C4" s="2">
        <v>855</v>
      </c>
      <c r="D4" s="2">
        <v>475</v>
      </c>
      <c r="E4" s="2">
        <v>43102</v>
      </c>
      <c r="F4" s="2">
        <v>17</v>
      </c>
      <c r="G4" s="2">
        <v>88296</v>
      </c>
      <c r="H4" s="2">
        <v>864</v>
      </c>
      <c r="I4" s="2">
        <v>86000</v>
      </c>
      <c r="J4" s="2">
        <v>853</v>
      </c>
      <c r="K4" s="2">
        <v>2296</v>
      </c>
      <c r="L4" s="2">
        <v>15</v>
      </c>
      <c r="M4" s="2">
        <v>457</v>
      </c>
      <c r="N4" s="2">
        <v>27465</v>
      </c>
      <c r="O4" s="2">
        <v>151479</v>
      </c>
      <c r="P4" s="2">
        <v>1142</v>
      </c>
      <c r="Q4" s="2">
        <v>713</v>
      </c>
      <c r="R4" s="2">
        <v>44011000</v>
      </c>
      <c r="S4" s="2">
        <v>70567</v>
      </c>
      <c r="T4" s="2"/>
      <c r="U4" s="2">
        <v>8.6</v>
      </c>
      <c r="V4" s="2">
        <v>225</v>
      </c>
      <c r="W4" s="2">
        <v>15</v>
      </c>
      <c r="X4" s="2">
        <v>57</v>
      </c>
      <c r="Y4" s="2">
        <v>292</v>
      </c>
    </row>
    <row r="5" spans="1:25" x14ac:dyDescent="0.25">
      <c r="A5" s="2">
        <v>2012</v>
      </c>
      <c r="B5" s="2">
        <v>60082</v>
      </c>
      <c r="C5" s="2">
        <v>903</v>
      </c>
      <c r="D5" s="2">
        <v>424</v>
      </c>
      <c r="E5" s="2">
        <v>28275</v>
      </c>
      <c r="F5" s="2">
        <v>20</v>
      </c>
      <c r="G5" s="2">
        <v>73875</v>
      </c>
      <c r="H5" s="2">
        <v>1181</v>
      </c>
      <c r="I5" s="2" t="s">
        <v>21</v>
      </c>
      <c r="J5" s="2">
        <v>1173</v>
      </c>
      <c r="K5" s="2" t="s">
        <v>21</v>
      </c>
      <c r="L5" s="2">
        <v>12</v>
      </c>
      <c r="M5" s="2">
        <v>513</v>
      </c>
      <c r="N5" s="2">
        <v>27884</v>
      </c>
      <c r="O5" s="2">
        <v>133957</v>
      </c>
      <c r="P5" s="2">
        <v>1314</v>
      </c>
      <c r="Q5" s="2">
        <v>711</v>
      </c>
      <c r="R5" s="2">
        <v>37825000</v>
      </c>
      <c r="S5" s="2">
        <v>56159</v>
      </c>
      <c r="T5" s="2">
        <v>10.199999999999999</v>
      </c>
      <c r="U5" s="2">
        <v>5.7</v>
      </c>
      <c r="V5" s="2"/>
      <c r="W5" s="2"/>
      <c r="X5" s="2"/>
      <c r="Y5" s="2"/>
    </row>
    <row r="6" spans="1:25" x14ac:dyDescent="0.25">
      <c r="A6" s="2">
        <v>2017</v>
      </c>
      <c r="B6" s="2">
        <v>57392</v>
      </c>
      <c r="C6" s="2">
        <v>850</v>
      </c>
      <c r="D6" s="2">
        <v>383</v>
      </c>
      <c r="E6" s="2">
        <v>27766</v>
      </c>
      <c r="F6" s="2">
        <v>10</v>
      </c>
      <c r="G6" s="2">
        <v>80538</v>
      </c>
      <c r="H6" s="2">
        <v>1055</v>
      </c>
      <c r="I6" s="2" t="s">
        <v>21</v>
      </c>
      <c r="J6" s="2">
        <v>1047</v>
      </c>
      <c r="K6" s="2" t="s">
        <v>21</v>
      </c>
      <c r="L6" s="2">
        <v>20</v>
      </c>
      <c r="M6" s="2">
        <v>541</v>
      </c>
      <c r="N6" s="2">
        <v>30300</v>
      </c>
      <c r="O6" s="2">
        <v>137930</v>
      </c>
      <c r="P6" s="2">
        <v>1218</v>
      </c>
      <c r="Q6" s="2">
        <v>667</v>
      </c>
      <c r="R6" s="2">
        <v>34639000</v>
      </c>
      <c r="S6" s="2">
        <v>58066</v>
      </c>
      <c r="T6" s="2">
        <v>9.1</v>
      </c>
      <c r="U6" s="2">
        <v>6.1</v>
      </c>
      <c r="V6" s="2"/>
      <c r="W6" s="2"/>
      <c r="X6" s="2"/>
      <c r="Y6" s="2"/>
    </row>
    <row r="7" spans="1:25" x14ac:dyDescent="0.25">
      <c r="A7" s="2">
        <v>2022</v>
      </c>
      <c r="B7" s="2">
        <v>55970</v>
      </c>
      <c r="C7" s="2">
        <v>727</v>
      </c>
      <c r="D7" s="2">
        <v>324</v>
      </c>
      <c r="E7" s="2">
        <v>31302</v>
      </c>
      <c r="F7" s="2">
        <v>1</v>
      </c>
      <c r="G7" s="2">
        <v>75646</v>
      </c>
      <c r="H7" s="2">
        <v>915</v>
      </c>
      <c r="I7" s="2">
        <v>75013</v>
      </c>
      <c r="J7" s="2">
        <v>900</v>
      </c>
      <c r="K7" s="2">
        <v>633</v>
      </c>
      <c r="L7" s="2">
        <v>22</v>
      </c>
      <c r="M7" s="2">
        <v>549</v>
      </c>
      <c r="N7" s="2">
        <v>31038</v>
      </c>
      <c r="O7" s="2">
        <v>131616</v>
      </c>
      <c r="P7" s="2">
        <v>1058</v>
      </c>
      <c r="Q7" s="2">
        <v>634</v>
      </c>
      <c r="R7" s="2">
        <v>42574000</v>
      </c>
      <c r="S7" s="2">
        <v>62340</v>
      </c>
      <c r="T7" s="2">
        <v>9.6999999999999993</v>
      </c>
      <c r="U7" s="2">
        <v>6.3</v>
      </c>
      <c r="V7" s="2" t="s">
        <v>21</v>
      </c>
      <c r="W7" s="2">
        <v>2</v>
      </c>
      <c r="X7" s="2">
        <v>2</v>
      </c>
      <c r="Y7" s="2" t="s">
        <v>21</v>
      </c>
    </row>
  </sheetData>
  <pageMargins left="0.75" right="0.75" top="1" bottom="1" header="0.511811023622047" footer="0.511811023622047"/>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2" customWidth="1"/>
    <col min="3" max="3" width="48" customWidth="1"/>
    <col min="4" max="4" width="44" customWidth="1"/>
    <col min="5" max="5" width="46" customWidth="1"/>
    <col min="6" max="9" width="50" customWidth="1"/>
    <col min="10" max="10" width="30" customWidth="1"/>
    <col min="11" max="11" width="46" customWidth="1"/>
    <col min="12" max="12" width="42" customWidth="1"/>
    <col min="13" max="14" width="44" customWidth="1"/>
    <col min="15" max="17" width="50" customWidth="1"/>
    <col min="18" max="18" width="32" customWidth="1"/>
    <col min="19" max="19" width="48" customWidth="1"/>
    <col min="20" max="20" width="44" customWidth="1"/>
    <col min="21" max="21" width="46" customWidth="1"/>
  </cols>
  <sheetData>
    <row r="1" spans="1:21" ht="25.5" x14ac:dyDescent="0.25">
      <c r="A1" s="1" t="s">
        <v>15</v>
      </c>
      <c r="B1" s="1" t="s">
        <v>56</v>
      </c>
      <c r="C1" s="1" t="s">
        <v>57</v>
      </c>
      <c r="D1" s="1" t="s">
        <v>58</v>
      </c>
      <c r="E1" s="1" t="s">
        <v>59</v>
      </c>
      <c r="F1" s="1" t="s">
        <v>60</v>
      </c>
      <c r="G1" s="1" t="s">
        <v>61</v>
      </c>
      <c r="H1" s="1" t="s">
        <v>62</v>
      </c>
      <c r="I1" s="1" t="s">
        <v>63</v>
      </c>
      <c r="J1" s="1" t="s">
        <v>64</v>
      </c>
      <c r="K1" s="1" t="s">
        <v>65</v>
      </c>
      <c r="L1" s="1" t="s">
        <v>66</v>
      </c>
      <c r="M1" s="1" t="s">
        <v>67</v>
      </c>
      <c r="N1" s="1" t="s">
        <v>68</v>
      </c>
      <c r="O1" s="1" t="s">
        <v>69</v>
      </c>
      <c r="P1" s="1" t="s">
        <v>70</v>
      </c>
      <c r="Q1" s="1" t="s">
        <v>71</v>
      </c>
      <c r="R1" s="1" t="s">
        <v>72</v>
      </c>
      <c r="S1" s="1" t="s">
        <v>73</v>
      </c>
      <c r="T1" s="1" t="s">
        <v>74</v>
      </c>
      <c r="U1" s="1" t="s">
        <v>75</v>
      </c>
    </row>
    <row r="2" spans="1:21" x14ac:dyDescent="0.25">
      <c r="A2" s="2">
        <v>1997</v>
      </c>
      <c r="B2" s="2">
        <v>111988</v>
      </c>
      <c r="C2" s="2">
        <v>42</v>
      </c>
      <c r="D2" s="2">
        <v>9</v>
      </c>
      <c r="E2" s="2">
        <v>478672</v>
      </c>
      <c r="F2" s="2"/>
      <c r="G2" s="2"/>
      <c r="H2" s="2">
        <v>23</v>
      </c>
      <c r="I2" s="2" t="s">
        <v>21</v>
      </c>
      <c r="J2" s="2">
        <v>714924</v>
      </c>
      <c r="K2" s="2">
        <v>136</v>
      </c>
      <c r="L2" s="2">
        <v>21</v>
      </c>
      <c r="M2" s="2">
        <v>224266</v>
      </c>
      <c r="N2" s="2"/>
      <c r="O2" s="2"/>
      <c r="P2" s="2">
        <v>5</v>
      </c>
      <c r="Q2" s="2" t="s">
        <v>21</v>
      </c>
      <c r="R2" s="2"/>
      <c r="S2" s="2"/>
      <c r="T2" s="2"/>
      <c r="U2" s="2"/>
    </row>
    <row r="3" spans="1:21" x14ac:dyDescent="0.25">
      <c r="A3" s="2">
        <v>2002</v>
      </c>
      <c r="B3" s="2">
        <v>202902</v>
      </c>
      <c r="C3" s="2">
        <v>39</v>
      </c>
      <c r="D3" s="2">
        <v>17</v>
      </c>
      <c r="E3" s="2">
        <v>881112</v>
      </c>
      <c r="F3" s="2">
        <v>4</v>
      </c>
      <c r="G3" s="2">
        <v>879758</v>
      </c>
      <c r="H3" s="2">
        <v>25</v>
      </c>
      <c r="I3" s="2">
        <v>458280</v>
      </c>
      <c r="J3" s="2">
        <v>537882</v>
      </c>
      <c r="K3" s="2">
        <v>125</v>
      </c>
      <c r="L3" s="2">
        <v>20</v>
      </c>
      <c r="M3" s="2" t="s">
        <v>21</v>
      </c>
      <c r="N3" s="2">
        <v>67925</v>
      </c>
      <c r="O3" s="2">
        <v>26</v>
      </c>
      <c r="P3" s="2">
        <v>6</v>
      </c>
      <c r="Q3" s="2" t="s">
        <v>21</v>
      </c>
      <c r="R3" s="2"/>
      <c r="S3" s="2"/>
      <c r="T3" s="2"/>
      <c r="U3" s="2"/>
    </row>
    <row r="4" spans="1:21" x14ac:dyDescent="0.25">
      <c r="A4" s="2">
        <v>2007</v>
      </c>
      <c r="B4" s="2">
        <v>2128</v>
      </c>
      <c r="C4" s="2">
        <v>59</v>
      </c>
      <c r="D4" s="2">
        <v>7</v>
      </c>
      <c r="E4" s="2" t="s">
        <v>21</v>
      </c>
      <c r="F4" s="2">
        <v>1</v>
      </c>
      <c r="G4" s="2" t="s">
        <v>21</v>
      </c>
      <c r="H4" s="2">
        <v>25</v>
      </c>
      <c r="I4" s="2">
        <v>176585</v>
      </c>
      <c r="J4" s="2">
        <v>368233</v>
      </c>
      <c r="K4" s="2">
        <v>354</v>
      </c>
      <c r="L4" s="2">
        <v>24</v>
      </c>
      <c r="M4" s="2" t="s">
        <v>21</v>
      </c>
      <c r="N4" s="2" t="s">
        <v>21</v>
      </c>
      <c r="O4" s="2">
        <v>15</v>
      </c>
      <c r="P4" s="2">
        <v>3</v>
      </c>
      <c r="Q4" s="2" t="s">
        <v>21</v>
      </c>
      <c r="R4" s="2"/>
      <c r="S4" s="2"/>
      <c r="T4" s="2"/>
      <c r="U4" s="2"/>
    </row>
    <row r="5" spans="1:21" x14ac:dyDescent="0.25">
      <c r="A5" s="2">
        <v>2012</v>
      </c>
      <c r="B5" s="2">
        <v>3375</v>
      </c>
      <c r="C5" s="2">
        <v>93</v>
      </c>
      <c r="D5" s="2">
        <v>22</v>
      </c>
      <c r="E5" s="2">
        <v>2639</v>
      </c>
      <c r="F5" s="2"/>
      <c r="G5" s="2"/>
      <c r="H5" s="2"/>
      <c r="I5" s="2"/>
      <c r="J5" s="2">
        <v>244343</v>
      </c>
      <c r="K5" s="2">
        <v>523</v>
      </c>
      <c r="L5" s="2">
        <v>81</v>
      </c>
      <c r="M5" s="2">
        <v>87836</v>
      </c>
      <c r="N5" s="2">
        <v>49250</v>
      </c>
      <c r="O5" s="2">
        <v>79</v>
      </c>
      <c r="P5" s="2">
        <v>12</v>
      </c>
      <c r="Q5" s="2" t="s">
        <v>21</v>
      </c>
      <c r="R5" s="2">
        <v>1876</v>
      </c>
      <c r="S5" s="2">
        <v>31</v>
      </c>
      <c r="T5" s="2">
        <v>18</v>
      </c>
      <c r="U5" s="2">
        <v>1676</v>
      </c>
    </row>
    <row r="6" spans="1:21" x14ac:dyDescent="0.25">
      <c r="A6" s="2">
        <v>2017</v>
      </c>
      <c r="B6" s="2">
        <v>12753</v>
      </c>
      <c r="C6" s="2">
        <v>81</v>
      </c>
      <c r="D6" s="2">
        <v>31</v>
      </c>
      <c r="E6" s="2">
        <v>8356</v>
      </c>
      <c r="F6" s="2"/>
      <c r="G6" s="2"/>
      <c r="H6" s="2"/>
      <c r="I6" s="2"/>
      <c r="J6" s="2">
        <v>192185</v>
      </c>
      <c r="K6" s="2">
        <v>674</v>
      </c>
      <c r="L6" s="2">
        <v>75</v>
      </c>
      <c r="M6" s="2">
        <v>46362</v>
      </c>
      <c r="N6" s="2">
        <v>23538</v>
      </c>
      <c r="O6" s="2">
        <v>58</v>
      </c>
      <c r="P6" s="2">
        <v>10</v>
      </c>
      <c r="Q6" s="2" t="s">
        <v>21</v>
      </c>
      <c r="R6" s="2">
        <v>3914</v>
      </c>
      <c r="S6" s="2">
        <v>87</v>
      </c>
      <c r="T6" s="2">
        <v>30</v>
      </c>
      <c r="U6" s="2">
        <v>4930</v>
      </c>
    </row>
    <row r="7" spans="1:21" x14ac:dyDescent="0.25">
      <c r="A7" s="2">
        <v>2022</v>
      </c>
      <c r="B7" s="2">
        <v>12768</v>
      </c>
      <c r="C7" s="2">
        <v>55</v>
      </c>
      <c r="D7" s="2">
        <v>25</v>
      </c>
      <c r="E7" s="2">
        <v>8918</v>
      </c>
      <c r="F7" s="2"/>
      <c r="G7" s="2"/>
      <c r="H7" s="2"/>
      <c r="I7" s="2"/>
      <c r="J7" s="2">
        <v>298360</v>
      </c>
      <c r="K7" s="2">
        <v>697</v>
      </c>
      <c r="L7" s="2">
        <v>82</v>
      </c>
      <c r="M7" s="2">
        <v>14887</v>
      </c>
      <c r="N7" s="2" t="s">
        <v>21</v>
      </c>
      <c r="O7" s="2">
        <v>78</v>
      </c>
      <c r="P7" s="2">
        <v>11</v>
      </c>
      <c r="Q7" s="2" t="s">
        <v>21</v>
      </c>
      <c r="R7" s="2">
        <v>3022</v>
      </c>
      <c r="S7" s="2">
        <v>108</v>
      </c>
      <c r="T7" s="2">
        <v>28</v>
      </c>
      <c r="U7" s="2">
        <v>491</v>
      </c>
    </row>
  </sheetData>
  <pageMargins left="0.75" right="0.75" top="1" bottom="1" header="0.511811023622047" footer="0.511811023622047"/>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1" customWidth="1"/>
    <col min="3" max="3" width="37" customWidth="1"/>
    <col min="4" max="4" width="33" customWidth="1"/>
    <col min="5" max="5" width="35" customWidth="1"/>
  </cols>
  <sheetData>
    <row r="1" spans="1:5" ht="25.5" x14ac:dyDescent="0.25">
      <c r="A1" s="1" t="s">
        <v>15</v>
      </c>
      <c r="B1" s="1" t="s">
        <v>76</v>
      </c>
      <c r="C1" s="1" t="s">
        <v>77</v>
      </c>
      <c r="D1" s="1" t="s">
        <v>78</v>
      </c>
      <c r="E1" s="1" t="s">
        <v>79</v>
      </c>
    </row>
    <row r="2" spans="1:5" x14ac:dyDescent="0.25">
      <c r="A2" s="2">
        <v>2012</v>
      </c>
      <c r="B2" s="2" t="s">
        <v>21</v>
      </c>
      <c r="C2" s="2">
        <v>1</v>
      </c>
      <c r="D2" s="2">
        <v>1</v>
      </c>
      <c r="E2" s="2" t="s">
        <v>21</v>
      </c>
    </row>
    <row r="3" spans="1:5" x14ac:dyDescent="0.25">
      <c r="A3" s="2">
        <v>2017</v>
      </c>
      <c r="B3" s="2" t="s">
        <v>21</v>
      </c>
      <c r="C3" s="2">
        <v>1</v>
      </c>
      <c r="D3" s="2"/>
      <c r="E3" s="2"/>
    </row>
  </sheetData>
  <pageMargins left="0.75" right="0.75" top="1" bottom="1" header="0.511811023622047" footer="0.511811023622047"/>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18" customWidth="1"/>
    <col min="3" max="3" width="34" customWidth="1"/>
    <col min="4" max="4" width="30" customWidth="1"/>
    <col min="5" max="5" width="32" customWidth="1"/>
  </cols>
  <sheetData>
    <row r="1" spans="1:5" ht="25.5" x14ac:dyDescent="0.25">
      <c r="A1" s="1" t="s">
        <v>15</v>
      </c>
      <c r="B1" s="1" t="s">
        <v>80</v>
      </c>
      <c r="C1" s="1" t="s">
        <v>81</v>
      </c>
      <c r="D1" s="1" t="s">
        <v>82</v>
      </c>
      <c r="E1" s="1" t="s">
        <v>83</v>
      </c>
    </row>
    <row r="2" spans="1:5" x14ac:dyDescent="0.25">
      <c r="A2" s="2">
        <v>2002</v>
      </c>
      <c r="B2" s="2" t="s">
        <v>21</v>
      </c>
      <c r="C2" s="2">
        <v>1</v>
      </c>
      <c r="D2" s="2"/>
      <c r="E2" s="2"/>
    </row>
    <row r="3" spans="1:5" x14ac:dyDescent="0.25">
      <c r="A3" s="2">
        <v>2007</v>
      </c>
      <c r="B3" s="2" t="s">
        <v>21</v>
      </c>
      <c r="C3" s="2">
        <v>2</v>
      </c>
      <c r="D3" s="2">
        <v>1</v>
      </c>
      <c r="E3" s="2" t="s">
        <v>21</v>
      </c>
    </row>
    <row r="4" spans="1:5" x14ac:dyDescent="0.25">
      <c r="A4" s="2">
        <v>2012</v>
      </c>
      <c r="B4" s="2" t="s">
        <v>21</v>
      </c>
      <c r="C4" s="2">
        <v>2</v>
      </c>
      <c r="D4" s="2"/>
      <c r="E4" s="2"/>
    </row>
    <row r="5" spans="1:5" x14ac:dyDescent="0.25">
      <c r="A5" s="2">
        <v>2017</v>
      </c>
      <c r="B5" s="2" t="s">
        <v>21</v>
      </c>
      <c r="C5" s="2">
        <v>2</v>
      </c>
      <c r="D5" s="2"/>
      <c r="E5" s="2"/>
    </row>
  </sheetData>
  <pageMargins left="0.75" right="0.75" top="1" bottom="1" header="0.511811023622047" footer="0.511811023622047"/>
  <pageSetup paperSize="9" orientation="portrait" horizontalDpi="300" verticalDpi="300"/>
  <tableParts count="1">
    <tablePart r:id="rId1"/>
  </tableParts>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TITLE</vt:lpstr>
      <vt:lpstr>ALPACAS</vt:lpstr>
      <vt:lpstr>ANIMAL TOTALS</vt:lpstr>
      <vt:lpstr>ANIMALS, OTHER</vt:lpstr>
      <vt:lpstr>BISON</vt:lpstr>
      <vt:lpstr>CATTLE</vt:lpstr>
      <vt:lpstr>CHICKENS</vt:lpstr>
      <vt:lpstr>CHUKARS</vt:lpstr>
      <vt:lpstr>DEER</vt:lpstr>
      <vt:lpstr>DUCKS</vt:lpstr>
      <vt:lpstr>ELK</vt:lpstr>
      <vt:lpstr>EMUS</vt:lpstr>
      <vt:lpstr>EQUINE</vt:lpstr>
      <vt:lpstr>GEESE</vt:lpstr>
      <vt:lpstr>GOATS</vt:lpstr>
      <vt:lpstr>GUINEAS</vt:lpstr>
      <vt:lpstr>HOGS</vt:lpstr>
      <vt:lpstr>HONEY</vt:lpstr>
      <vt:lpstr>LLAMAS</vt:lpstr>
      <vt:lpstr>MILK</vt:lpstr>
      <vt:lpstr>MINK</vt:lpstr>
      <vt:lpstr>MOHAIR</vt:lpstr>
      <vt:lpstr>OSTRICHES</vt:lpstr>
      <vt:lpstr>PEAFOWL</vt:lpstr>
      <vt:lpstr>PHEASANTS</vt:lpstr>
      <vt:lpstr>PIGEONS &amp; SQUAB</vt:lpstr>
      <vt:lpstr>POULTRY TOTALS</vt:lpstr>
      <vt:lpstr>POULTRY, OTHER</vt:lpstr>
      <vt:lpstr>QUAIL</vt:lpstr>
      <vt:lpstr>RABBITS</vt:lpstr>
      <vt:lpstr>SHEEP</vt:lpstr>
      <vt:lpstr>SHEEP &amp; GOATS TOTALS</vt:lpstr>
      <vt:lpstr>SPECIALTY ANIMAL TOTALS</vt:lpstr>
      <vt:lpstr>SPECIALTY ANIMALS, OTHER</vt:lpstr>
      <vt:lpstr>TURKEYS</vt:lpstr>
      <vt:lpstr>WOOL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Keanu, Bonhee J</cp:lastModifiedBy>
  <cp:revision>0</cp:revision>
  <dcterms:created xsi:type="dcterms:W3CDTF">2026-03-19T22:31:19Z</dcterms:created>
  <dcterms:modified xsi:type="dcterms:W3CDTF">2026-04-18T21:52:41Z</dcterms:modified>
  <dc:language>en-US</dc:language>
</cp:coreProperties>
</file>