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hawaiioimt-my.sharepoint.com/personal/bonhee_j_keanu_hawaii_gov/Documents/Documents/MANB/Databook/"/>
    </mc:Choice>
  </mc:AlternateContent>
  <xr:revisionPtr revIDLastSave="43" documentId="8_{D7964B51-AB7E-4562-BC00-22A44691BF0E}" xr6:coauthVersionLast="47" xr6:coauthVersionMax="47" xr10:uidLastSave="{A0D7938B-6C5A-4713-A57E-FF25E19C4108}"/>
  <bookViews>
    <workbookView xWindow="330" yWindow="765" windowWidth="27600" windowHeight="14940" tabRatio="880" xr2:uid="{00000000-000D-0000-FFFF-FFFF00000000}"/>
  </bookViews>
  <sheets>
    <sheet name="TITLE" sheetId="1" r:id="rId1"/>
    <sheet name="FOOD FISH(EXCL CATFISH &amp; TROUT)" sheetId="2" r:id="rId2"/>
    <sheet name="ABALONE" sheetId="3" r:id="rId3"/>
    <sheet name="ABALONE, FOODSIZE" sheetId="4" r:id="rId4"/>
    <sheet name="ALGAE" sheetId="5" r:id="rId5"/>
    <sheet name="ALGAE, MICROALGAE" sheetId="6" r:id="rId6"/>
    <sheet name="ALGAE, SEA VEGETABLES" sheetId="7" r:id="rId7"/>
    <sheet name="ALL CLASSES" sheetId="8" r:id="rId8"/>
    <sheet name="AQUACULTURE" sheetId="9" r:id="rId9"/>
    <sheet name="AQUACULTURE, FRESHWATER" sheetId="10" r:id="rId10"/>
    <sheet name="AQUACULTURE, SALTWATER" sheetId="11" r:id="rId11"/>
    <sheet name="AQUACULTURE, SOURCE = GROUND" sheetId="12" r:id="rId12"/>
    <sheet name="AQUACULTURE, SOURCE = OFF FARM" sheetId="13" r:id="rId13"/>
    <sheet name="AQUACULTURE, SOURCE = ON FARM S" sheetId="14" r:id="rId14"/>
    <sheet name="AQUACULTURE, SOURCE = SALTWATER" sheetId="15" r:id="rId15"/>
    <sheet name="CARP" sheetId="16" r:id="rId16"/>
    <sheet name="CARP, (EXCL GRASS)" sheetId="17" r:id="rId17"/>
    <sheet name="CATFISH" sheetId="18" r:id="rId18"/>
    <sheet name="CATFISH, BROODSTOCK" sheetId="19" r:id="rId19"/>
    <sheet name="CATFISH, FINGERLINGS &amp; FRY" sheetId="20" r:id="rId20"/>
    <sheet name="CATFISH, FOODSIZE" sheetId="21" r:id="rId21"/>
    <sheet name="CATFISH, HYBRID" sheetId="22" r:id="rId22"/>
    <sheet name="CATFISH, STOCKERS" sheetId="23" r:id="rId23"/>
    <sheet name="CAVIAR" sheetId="24" r:id="rId24"/>
    <sheet name="CLAMS" sheetId="25" r:id="rId25"/>
    <sheet name="CLAMS, (EXCL GEODUCK &amp; HARD &amp; M" sheetId="26" r:id="rId26"/>
    <sheet name="CLAMS, HARD" sheetId="27" r:id="rId27"/>
    <sheet name="CLAMS, MANILA" sheetId="28" r:id="rId28"/>
    <sheet name="CLAMS, MANILA, LARVAE &amp; SEED" sheetId="29" r:id="rId29"/>
    <sheet name="CRAWFISH, FOR FOOD" sheetId="30" r:id="rId30"/>
    <sheet name="CRAWFISH, FOR FOOD, FOODSIZE" sheetId="31" r:id="rId31"/>
    <sheet name="FRESHWATER EGG LAYERS &amp; SALTWAT" sheetId="32" r:id="rId32"/>
    <sheet name="FRESHWATER, EGG LAYERS" sheetId="33" r:id="rId33"/>
    <sheet name="FRESHWATER, LIVE BEARERS" sheetId="34" r:id="rId34"/>
    <sheet name="FROGS" sheetId="35" r:id="rId35"/>
    <sheet name="GOLDFISH" sheetId="36" r:id="rId36"/>
    <sheet name="KOI" sheetId="37" r:id="rId37"/>
    <sheet name="LOBSTER" sheetId="38" r:id="rId38"/>
    <sheet name="LOBSTER, FOODSIZE" sheetId="39" r:id="rId39"/>
    <sheet name="OTHER SPECIES" sheetId="40" r:id="rId40"/>
    <sheet name="OYSTERS" sheetId="41" r:id="rId41"/>
    <sheet name="OYSTERS, PACIFIC" sheetId="42" r:id="rId42"/>
    <sheet name="OYSTERS, PACIFIC, LARVAE &amp; SEED" sheetId="43" r:id="rId43"/>
    <sheet name="PRAWNS, FRESHWATER" sheetId="44" r:id="rId44"/>
    <sheet name="PRAWNS, FRESHWATER, FOODSIZE" sheetId="45" r:id="rId45"/>
    <sheet name="SALTWATER" sheetId="46" r:id="rId46"/>
    <sheet name="SHRIMP, SALTWATER" sheetId="47" r:id="rId47"/>
    <sheet name="SHRIMP, SALTWATER, BROODSTOCK" sheetId="48" r:id="rId48"/>
    <sheet name="SHRIMP, SALTWATER, FOODSIZE" sheetId="49" r:id="rId49"/>
    <sheet name="SHRIMP, SALTWATER, LARVAE &amp; SEE" sheetId="50" r:id="rId50"/>
    <sheet name="SNAILS" sheetId="51" r:id="rId51"/>
    <sheet name="STURGEON" sheetId="52" r:id="rId52"/>
    <sheet name="SUNFISH" sheetId="53" r:id="rId53"/>
    <sheet name="THREADFIN, PACIFIC" sheetId="54" r:id="rId54"/>
    <sheet name="THREADFIN, PACIFIC, FINGERLINGS" sheetId="55" r:id="rId55"/>
    <sheet name="THREADFIN, PACIFIC, FOODSIZE" sheetId="56" r:id="rId56"/>
    <sheet name="TILAPIA" sheetId="57" r:id="rId57"/>
    <sheet name="TILAPIA, FINGERLINGS &amp; FRY" sheetId="58" r:id="rId58"/>
    <sheet name="TILAPIA, FOODSIZE" sheetId="59" r:id="rId59"/>
    <sheet name="TILAPIA, STOCKERS" sheetId="60" r:id="rId60"/>
    <sheet name="TROUT" sheetId="61" r:id="rId61"/>
    <sheet name="TROUT, FOODSIZE" sheetId="62" r:id="rId62"/>
    <sheet name="TURTLES" sheetId="63" r:id="rId63"/>
    <sheet name="TURTLES, WHOLE" sheetId="64" r:id="rId6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70" i="1" l="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alcChain>
</file>

<file path=xl/sharedStrings.xml><?xml version="1.0" encoding="utf-8"?>
<sst xmlns="http://schemas.openxmlformats.org/spreadsheetml/2006/main" count="743" uniqueCount="369">
  <si>
    <t>Class</t>
  </si>
  <si>
    <t>Commodity</t>
  </si>
  <si>
    <t>2002–2022</t>
  </si>
  <si>
    <t>FOOD FISH</t>
  </si>
  <si>
    <t>2005–2023</t>
  </si>
  <si>
    <t>MOLLUSKS</t>
  </si>
  <si>
    <t>2005–2005</t>
  </si>
  <si>
    <t>2013–2023</t>
  </si>
  <si>
    <t>AQUACULTURE, OTHER</t>
  </si>
  <si>
    <t>1997–2023</t>
  </si>
  <si>
    <t>CRUSTACEANS</t>
  </si>
  <si>
    <t>PRACTICES</t>
  </si>
  <si>
    <t>1998–2023</t>
  </si>
  <si>
    <t>WATER</t>
  </si>
  <si>
    <t>1998–2005</t>
  </si>
  <si>
    <t>2023–2023</t>
  </si>
  <si>
    <t>2019–2024</t>
  </si>
  <si>
    <t>2018–2018</t>
  </si>
  <si>
    <t>2013–2018</t>
  </si>
  <si>
    <t>1998–2013</t>
  </si>
  <si>
    <t>ORNAMENTAL FISH</t>
  </si>
  <si>
    <t>2013–2013</t>
  </si>
  <si>
    <t>1998–1998</t>
  </si>
  <si>
    <t>SPORT FISH</t>
  </si>
  <si>
    <t>1997–2022</t>
  </si>
  <si>
    <t>YEAR</t>
  </si>
  <si>
    <t>FOOD FISH, (EXCL CATFISH &amp; TROUT) - OPERATIONS WITH SALES &amp; DISTRIBUTION</t>
  </si>
  <si>
    <t>FOOD FISH, (EXCL CATFISH &amp; TROUT) - SALES &amp; DISTRIBUTION, MEASURED IN $</t>
  </si>
  <si>
    <t>FOOD FISH, (EXCL CATFISH &amp; TROUT), REPORTED BY LBS SOLD - OPERATIONS WITH SALES &amp; DISTRIBUTION</t>
  </si>
  <si>
    <t>FOOD FISH, (EXCL CATFISH &amp; TROUT), REPORTED BY LBS SOLD - SALES &amp; DISTRIBUTION, MEASURED IN LB</t>
  </si>
  <si>
    <t>FOOD FISH, (EXCL CATFISH &amp; TROUT), REPORTED BY NUMBER SOLD - OPERATIONS WITH SALES &amp; DISTRIBUTION</t>
  </si>
  <si>
    <t>FOOD FISH, (EXCL CATFISH &amp; TROUT), REPORTED BY NUMBER SOLD - SALES &amp; DISTRIBUTION, MEASURED IN HEAD</t>
  </si>
  <si>
    <t>(D)</t>
  </si>
  <si>
    <t>MOLLUSKS, ABALONE - OPERATIONS WITH SALES</t>
  </si>
  <si>
    <t>MOLLUSKS, ABALONE - SALES, MEASURED IN $</t>
  </si>
  <si>
    <t>MOLLUSKS, ABALONE, FOODSIZE - OPERATIONS WITH SALES</t>
  </si>
  <si>
    <t>MOLLUSKS, ABALONE, FOODSIZE - PRICE RECEIVED, MEASURED IN $ / LB</t>
  </si>
  <si>
    <t>MOLLUSKS, ABALONE, FOODSIZE - SALES, MEASURED IN $</t>
  </si>
  <si>
    <t>MOLLUSKS, ABALONE, FOODSIZE - SALES, MEASURED IN HEAD</t>
  </si>
  <si>
    <t>MOLLUSKS, ABALONE, FOODSIZE - SALES, MEASURED IN HEAD / LB</t>
  </si>
  <si>
    <t>MOLLUSKS, ABALONE, FOODSIZE - SALES, MEASURED IN LB</t>
  </si>
  <si>
    <t>AQUACULTURE, OTHER, ALGAE - OPERATIONS WITH SALES</t>
  </si>
  <si>
    <t>AQUACULTURE, OTHER, ALGAE - SALES, MEASURED IN $</t>
  </si>
  <si>
    <t>AQUACULTURE, OTHER, ALGAE, MICROALGAE - OPERATIONS WITH SALES</t>
  </si>
  <si>
    <t>AQUACULTURE, OTHER, ALGAE, MICROALGAE - SALES, MEASURED IN $</t>
  </si>
  <si>
    <t>AQUACULTURE, OTHER, ALGAE, SEA VEGETABLES - OPERATIONS WITH SALES</t>
  </si>
  <si>
    <t>AQUACULTURE, OTHER, ALGAE, SEA VEGETABLES - PRICE RECEIVED, MEASURED IN $ / LB</t>
  </si>
  <si>
    <t>AQUACULTURE, OTHER, ALGAE, SEA VEGETABLES - SALES, MEASURED IN $</t>
  </si>
  <si>
    <t>AQUACULTURE, OTHER, ALGAE, SEA VEGETABLES - SALES, MEASURED IN LB</t>
  </si>
  <si>
    <t>AQUACULTURE TOTALS - OPERATIONS WITH SALES</t>
  </si>
  <si>
    <t>AQUACULTURE TOTALS - OPERATIONS WITH SALES &amp; DISTRIBUTION</t>
  </si>
  <si>
    <t>AQUACULTURE TOTALS - SALES &amp; DISTRIBUTION, MEASURED IN $</t>
  </si>
  <si>
    <t>AQUACULTURE TOTALS - SALES &amp; DISTRIBUTION, MEASURED IN PCT OF FARM OPERATIONS</t>
  </si>
  <si>
    <t>AQUACULTURE TOTALS - SALES &amp; DISTRIBUTION, MEASURED IN PCT OF FARM SALES</t>
  </si>
  <si>
    <t>AQUACULTURE TOTALS - SALES, MEASURED IN $</t>
  </si>
  <si>
    <t>AQUACULTURE, OTHER - OPERATIONS WITH SALES</t>
  </si>
  <si>
    <t>AQUACULTURE, OTHER - OPERATIONS WITH SALES &amp; DISTRIBUTION</t>
  </si>
  <si>
    <t>AQUACULTURE, OTHER - SALES &amp; DISTRIBUTION, MEASURED IN $</t>
  </si>
  <si>
    <t>AQUACULTURE, OTHER - SALES, MEASURED IN $</t>
  </si>
  <si>
    <t>AQUACULTURE, OTHER, RETAIL - SALES, MEASURED IN PCT BY OUTLET</t>
  </si>
  <si>
    <t>AQUACULTURE, OTHER, WHOLESALE, DIRECT TO RETAILER - SALES, MEASURED IN PCT BY OUTLET</t>
  </si>
  <si>
    <t>AQUACULTURE, OTHER, WHOLESALE, PROCESSOR - SALES, MEASURED IN PCT BY OUTLET</t>
  </si>
  <si>
    <t>BAITFISH - OPERATIONS WITH SALES</t>
  </si>
  <si>
    <t>BAITFISH - OPERATIONS WITH SALES &amp; DISTRIBUTION</t>
  </si>
  <si>
    <t>BAITFISH - SALES &amp; DISTRIBUTION, MEASURED IN $</t>
  </si>
  <si>
    <t>BAITFISH - SALES, MEASURED IN $</t>
  </si>
  <si>
    <t>CRUSTACEANS - OPERATIONS WITH SALES</t>
  </si>
  <si>
    <t>CRUSTACEANS - OPERATIONS WITH SALES &amp; DISTRIBUTION</t>
  </si>
  <si>
    <t>CRUSTACEANS - SALES &amp; DISTRIBUTION, MEASURED IN $</t>
  </si>
  <si>
    <t>CRUSTACEANS - SALES, MEASURED IN $</t>
  </si>
  <si>
    <t>CRUSTACEANS, REPORTED BY LBS SOLD - OPERATIONS WITH SALES &amp; DISTRIBUTION</t>
  </si>
  <si>
    <t>CRUSTACEANS, REPORTED BY LBS SOLD - SALES &amp; DISTRIBUTION, MEASURED IN LB</t>
  </si>
  <si>
    <t>CRUSTACEANS, REPORTED BY NUMBER SOLD - OPERATIONS WITH SALES &amp; DISTRIBUTION</t>
  </si>
  <si>
    <t>CRUSTACEANS, REPORTED BY NUMBER SOLD - SALES &amp; DISTRIBUTION, MEASURED IN HEAD</t>
  </si>
  <si>
    <t>CRUSTACEANS, RETAIL - SALES, MEASURED IN PCT BY OUTLET</t>
  </si>
  <si>
    <t>CRUSTACEANS, WHOLESALE, DIRECT TO RETAILER - SALES, MEASURED IN PCT BY OUTLET</t>
  </si>
  <si>
    <t>CRUSTACEANS, WHOLESALE, LIVE HAULERS &amp; BROKERS - SALES, MEASURED IN PCT BY OUTLET</t>
  </si>
  <si>
    <t>CRUSTACEANS, WHOLESALE, OTHER PRODUCERS - SALES, MEASURED IN PCT BY OUTLET</t>
  </si>
  <si>
    <t>CRUSTACEANS, WHOLESALE, PROCESSOR - SALES, MEASURED IN PCT BY OUTLET</t>
  </si>
  <si>
    <t>FOOD FISH - OPERATIONS WITH SALES</t>
  </si>
  <si>
    <t>FOOD FISH - SALES, MEASURED IN $</t>
  </si>
  <si>
    <t>FOOD FISH, RETAIL - SALES, MEASURED IN PCT BY OUTLET</t>
  </si>
  <si>
    <t>FOOD FISH, WHOLESALE, DIRECT TO RETAILER - SALES, MEASURED IN PCT BY OUTLET</t>
  </si>
  <si>
    <t>FOOD FISH, WHOLESALE, LIVE HAULERS &amp; BROKERS - SALES, MEASURED IN PCT BY OUTLET</t>
  </si>
  <si>
    <t>FOOD FISH, WHOLESALE, OTHER OUTLETS - SALES, MEASURED IN PCT BY OUTLET</t>
  </si>
  <si>
    <t>FOOD FISH, WHOLESALE, OTHER PRODUCERS - SALES, MEASURED IN PCT BY OUTLET</t>
  </si>
  <si>
    <t>FOOD FISH, WHOLESALE, PROCESSOR - SALES, MEASURED IN PCT BY OUTLET</t>
  </si>
  <si>
    <t>MOLLUSKS - OPERATIONS WITH SALES</t>
  </si>
  <si>
    <t>MOLLUSKS - OPERATIONS WITH SALES &amp; DISTRIBUTION</t>
  </si>
  <si>
    <t>MOLLUSKS - SALES &amp; DISTRIBUTION, MEASURED IN $</t>
  </si>
  <si>
    <t>MOLLUSKS - SALES, MEASURED IN $</t>
  </si>
  <si>
    <t>MOLLUSKS, REPORTED BY LBS SOLD - OPERATIONS WITH SALES &amp; DISTRIBUTION</t>
  </si>
  <si>
    <t>MOLLUSKS, REPORTED BY LBS SOLD - SALES &amp; DISTRIBUTION, MEASURED IN LB</t>
  </si>
  <si>
    <t>MOLLUSKS, REPORTED BY NUMBER SOLD - OPERATIONS WITH SALES &amp; DISTRIBUTION</t>
  </si>
  <si>
    <t>MOLLUSKS, REPORTED BY NUMBER SOLD - SALES &amp; DISTRIBUTION, MEASURED IN HEAD</t>
  </si>
  <si>
    <t>MOLLUSKS, RETAIL - SALES, MEASURED IN PCT BY OUTLET</t>
  </si>
  <si>
    <t>MOLLUSKS, WHOLESALE, GOVT - SALES, MEASURED IN PCT BY OUTLET</t>
  </si>
  <si>
    <t>MOLLUSKS, WHOLESALE, LIVE HAULERS &amp; BROKERS - SALES, MEASURED IN PCT BY OUTLET</t>
  </si>
  <si>
    <t>MOLLUSKS, WHOLESALE, PROCESSOR - SALES, MEASURED IN PCT BY OUTLET</t>
  </si>
  <si>
    <t>ORNAMENTAL FISH - OPERATIONS WITH SALES</t>
  </si>
  <si>
    <t>ORNAMENTAL FISH - OPERATIONS WITH SALES &amp; DISTRIBUTION</t>
  </si>
  <si>
    <t>ORNAMENTAL FISH - SALES &amp; DISTRIBUTION, MEASURED IN $</t>
  </si>
  <si>
    <t>ORNAMENTAL FISH - SALES, MEASURED IN $</t>
  </si>
  <si>
    <t>ORNAMENTAL FISH, REPORTED BY LBS SOLD - OPERATIONS WITH SALES &amp; DISTRIBUTION</t>
  </si>
  <si>
    <t>ORNAMENTAL FISH, REPORTED BY LBS SOLD - SALES &amp; DISTRIBUTION, MEASURED IN LB</t>
  </si>
  <si>
    <t>ORNAMENTAL FISH, REPORTED BY NUMBER SOLD - OPERATIONS WITH SALES &amp; DISTRIBUTION</t>
  </si>
  <si>
    <t>ORNAMENTAL FISH, REPORTED BY NUMBER SOLD - SALES &amp; DISTRIBUTION, MEASURED IN HEAD</t>
  </si>
  <si>
    <t>ORNAMENTAL FISH, RETAIL - SALES, MEASURED IN PCT BY OUTLET</t>
  </si>
  <si>
    <t>ORNAMENTAL FISH, WHOLESALE, DIRECT TO RETAILER - SALES, MEASURED IN PCT BY OUTLET</t>
  </si>
  <si>
    <t>ORNAMENTAL FISH, WHOLESALE, LIVE HAULERS &amp; BROKERS - SALES, MEASURED IN PCT BY OUTLET</t>
  </si>
  <si>
    <t>ORNAMENTAL FISH, WHOLESALE, OTHER OUTLETS - SALES, MEASURED IN PCT BY OUTLET</t>
  </si>
  <si>
    <t>ORNAMENTAL FISH, WHOLESALE, RECREATIONAL STOCKING - SALES, MEASURED IN PCT BY OUTLET</t>
  </si>
  <si>
    <t>SPORT FISH - OPERATIONS WITH SALES</t>
  </si>
  <si>
    <t>SPORT FISH - OPERATIONS WITH SALES &amp; DISTRIBUTION</t>
  </si>
  <si>
    <t>SPORT FISH - SALES &amp; DISTRIBUTION, MEASURED IN $</t>
  </si>
  <si>
    <t>SPORT FISH - SALES, MEASURED IN $</t>
  </si>
  <si>
    <t>(Z)</t>
  </si>
  <si>
    <t>PRACTICES, AQUACULTURE, PRODUCTION METHOD, AQUAPONICS - NUMBER OF TANKS</t>
  </si>
  <si>
    <t>PRACTICES, AQUACULTURE, PRODUCTION METHOD, AQUAPONICS - OPERATIONS WITH TANKS</t>
  </si>
  <si>
    <t>PRACTICES, AQUACULTURE, PRODUCTION METHOD, AQUAPONICS - VOLUME, MEASURED IN GALLONS</t>
  </si>
  <si>
    <t>PRACTICES, AQUACULTURE, PRODUCTION METHOD, AQUAPONICS - VOLUME, MEASURED IN GALLONS / TANK</t>
  </si>
  <si>
    <t>PRACTICES, AQUACULTURE, PRODUCTION METHOD, CAGES &amp; PENS - NUMBER OF CAGES</t>
  </si>
  <si>
    <t>PRACTICES, AQUACULTURE, PRODUCTION METHOD, CAGES &amp; PENS - OPERATIONS WITH CAGES</t>
  </si>
  <si>
    <t>PRACTICES, AQUACULTURE, PRODUCTION METHOD, CAGES &amp; PENS - VOLUME, MEASURED IN CU FT</t>
  </si>
  <si>
    <t>PRACTICES, AQUACULTURE, PRODUCTION METHOD, CAGES &amp; PENS - VOLUME, MEASURED IN CU FT / CAGE</t>
  </si>
  <si>
    <t>PRACTICES, AQUACULTURE, PRODUCTION METHOD, CAGES - NUMBER OF CAGES</t>
  </si>
  <si>
    <t>PRACTICES, AQUACULTURE, PRODUCTION METHOD, CAGES - OPERATIONS WITH CAGES</t>
  </si>
  <si>
    <t>PRACTICES, AQUACULTURE, PRODUCTION METHOD, CAGES - VOLUME, MEASURED IN CU FT</t>
  </si>
  <si>
    <t>PRACTICES, AQUACULTURE, PRODUCTION METHOD, CAGES - VOLUME, MEASURED IN CU FT / CAGE</t>
  </si>
  <si>
    <t>PRACTICES, AQUACULTURE, PRODUCTION METHOD, FLOW THRU RACEWAYS - NUMBER OF RACEWAYS</t>
  </si>
  <si>
    <t>PRACTICES, AQUACULTURE, PRODUCTION METHOD, FLOW THRU RACEWAYS - OPERATIONS WITH RACEWAYS</t>
  </si>
  <si>
    <t>PRACTICES, AQUACULTURE, PRODUCTION METHOD, MOLLUSKS OFF BOTTOM - NUMBER OF OPERATIONS</t>
  </si>
  <si>
    <t>PRACTICES, AQUACULTURE, PRODUCTION METHOD, MOLLUSKS OFF BOTTOM, FLOATING TRAYS - NUMBER OF OPERATIONS</t>
  </si>
  <si>
    <t>PRACTICES, AQUACULTURE, PRODUCTION METHOD, MOLLUSKS OFF BOTTOM, OTHER - NUMBER OF OPERATIONS</t>
  </si>
  <si>
    <t>PRACTICES, AQUACULTURE, PRODUCTION METHOD, MOLLUSKS OFF BOTTOM, RACKS &amp; BAGS - NUMBER OF OPERATIONS</t>
  </si>
  <si>
    <t>PRACTICES, AQUACULTURE, PRODUCTION METHOD, MOLLUSKS OFF BOTTOM, RAFTS - NUMBER OF OPERATIONS</t>
  </si>
  <si>
    <t>PRACTICES, AQUACULTURE, PRODUCTION METHOD, MOLLUSKS OFF BOTTOM, STRING CULTURE - NUMBER OF OPERATIONS</t>
  </si>
  <si>
    <t>PRACTICES, AQUACULTURE, PRODUCTION METHOD, MOLLUSKS ON BOTTOM - ACRES OF WATER</t>
  </si>
  <si>
    <t>PRACTICES, AQUACULTURE, PRODUCTION METHOD, MOLLUSKS ON BOTTOM - AREA OF WATER, MEASURED IN ACRES / OPERATION</t>
  </si>
  <si>
    <t>PRACTICES, AQUACULTURE, PRODUCTION METHOD, MOLLUSKS ON BOTTOM - OPERATIONS WITH AREA OF WATER</t>
  </si>
  <si>
    <t>PRACTICES, AQUACULTURE, PRODUCTION METHOD, OTHER - NUMBER OF OPERATIONS</t>
  </si>
  <si>
    <t>PRACTICES, AQUACULTURE, PRODUCTION METHOD, PONDS - ACRES OF WATER</t>
  </si>
  <si>
    <t>PRACTICES, AQUACULTURE, PRODUCTION METHOD, PONDS - AREA OF WATER, MEASURED IN ACRES / POND</t>
  </si>
  <si>
    <t>PRACTICES, AQUACULTURE, PRODUCTION METHOD, PONDS - NUMBER OF PONDS</t>
  </si>
  <si>
    <t>PRACTICES, AQUACULTURE, PRODUCTION METHOD, PONDS - OPERATIONS WITH PONDS</t>
  </si>
  <si>
    <t>PRACTICES, AQUACULTURE, PRODUCTION METHOD, TANKS, NON-RECIRCULATING - NUMBER OF TANKS</t>
  </si>
  <si>
    <t>PRACTICES, AQUACULTURE, PRODUCTION METHOD, TANKS, NON-RECIRCULATING - OPERATIONS WITH TANKS</t>
  </si>
  <si>
    <t>PRACTICES, AQUACULTURE, PRODUCTION METHOD, TANKS, NON-RECIRCULATING - VOLUME, MEASURED IN GALLONS</t>
  </si>
  <si>
    <t>PRACTICES, AQUACULTURE, PRODUCTION METHOD, TANKS, NON-RECIRCULATING - VOLUME, MEASURED IN GALLONS / TANK</t>
  </si>
  <si>
    <t>PRACTICES, AQUACULTURE, PRODUCTION METHOD, TANKS, RECIRCULATING - NUMBER OF TANKS</t>
  </si>
  <si>
    <t>PRACTICES, AQUACULTURE, PRODUCTION METHOD, TANKS, RECIRCULATING - OPERATIONS WITH TANKS</t>
  </si>
  <si>
    <t>PRACTICES, AQUACULTURE, PRODUCTION METHOD, TANKS, RECIRCULATING - VOLUME, MEASURED IN GALLONS</t>
  </si>
  <si>
    <t>PRACTICES, AQUACULTURE, PRODUCTION METHOD, TANKS, RECIRCULATING - VOLUME, MEASURED IN GALLONS / TANK</t>
  </si>
  <si>
    <t>WATER, AQUACULTURE, FRESHWATER - ACRES OF WATER</t>
  </si>
  <si>
    <t>WATER, AQUACULTURE, FRESHWATER - OPERATIONS WITH AREA OF WATER</t>
  </si>
  <si>
    <t>WATER, AQUACULTURE, FRESHWATER, RENTED FROM OTHERS - ACRES OF WATER</t>
  </si>
  <si>
    <t>WATER, AQUACULTURE, FRESHWATER, RENTED FROM OTHERS - OPERATIONS WITH AREA OF WATER</t>
  </si>
  <si>
    <t>WATER, AQUACULTURE, SALTWATER - ACRES OF WATER</t>
  </si>
  <si>
    <t>WATER, AQUACULTURE, SALTWATER - OPERATIONS WITH AREA OF WATER</t>
  </si>
  <si>
    <t>WATER, AQUACULTURE, SALTWATER, RENTED FROM OTHERS - ACRES OF WATER</t>
  </si>
  <si>
    <t>WATER, AQUACULTURE, SALTWATER, RENTED FROM OTHERS - OPERATIONS WITH AREA OF WATER</t>
  </si>
  <si>
    <t>WATER, AQUACULTURE, SOURCE = GROUND - NUMBER OF OPERATIONS</t>
  </si>
  <si>
    <t>WATER, AQUACULTURE, SOURCE = OFF FARM - NUMBER OF OPERATIONS</t>
  </si>
  <si>
    <t>WATER, AQUACULTURE, SOURCE = ON FARM SURFACE - NUMBER OF OPERATIONS</t>
  </si>
  <si>
    <t>WATER, AQUACULTURE, SOURCE = SALTWATER - NUMBER OF OPERATIONS</t>
  </si>
  <si>
    <t>FOOD FISH, CARP - OPERATIONS WITH SALES</t>
  </si>
  <si>
    <t>FOOD FISH, CARP - SALES, MEASURED IN $</t>
  </si>
  <si>
    <t>FOOD FISH, CARP, (EXCL GRASS) - OPERATIONS WITH SALES</t>
  </si>
  <si>
    <t>FOOD FISH, CARP, (EXCL GRASS) - SALES, MEASURED IN $</t>
  </si>
  <si>
    <t>FOOD FISH, CATFISH - OPERATIONS WITH SALES</t>
  </si>
  <si>
    <t>FOOD FISH, CATFISH - OPERATIONS WITH SALES &amp; DISTRIBUTION</t>
  </si>
  <si>
    <t>FOOD FISH, CATFISH - SALES &amp; DISTRIBUTION, MEASURED IN $</t>
  </si>
  <si>
    <t>FOOD FISH, CATFISH - SALES, MEASURED IN $</t>
  </si>
  <si>
    <t>FOOD FISH, CATFISH, REPORTED BY LBS SOLD - OPERATIONS WITH SALES &amp; DISTRIBUTION</t>
  </si>
  <si>
    <t>FOOD FISH, CATFISH, REPORTED BY LBS SOLD - SALES &amp; DISTRIBUTION, MEASURED IN LB</t>
  </si>
  <si>
    <t>FOOD FISH, CATFISH, REPORTED BY NUMBER SOLD - OPERATIONS WITH SALES &amp; DISTRIBUTION</t>
  </si>
  <si>
    <t>FOOD FISH, CATFISH, REPORTED BY NUMBER SOLD - SALES &amp; DISTRIBUTION, MEASURED IN HEAD</t>
  </si>
  <si>
    <t>FOOD FISH, CATFISH, BROODSTOCK - OPERATIONS WITH SALES</t>
  </si>
  <si>
    <t>FOOD FISH, CATFISH, BROODSTOCK - PRICE RECEIVED, MEASURED IN $ / LB</t>
  </si>
  <si>
    <t>FOOD FISH, CATFISH, BROODSTOCK - SALES, MEASURED IN $</t>
  </si>
  <si>
    <t>FOOD FISH, CATFISH, BROODSTOCK - SALES, MEASURED IN HEAD</t>
  </si>
  <si>
    <t>FOOD FISH, CATFISH, BROODSTOCK - SALES, MEASURED IN LB</t>
  </si>
  <si>
    <t>FOOD FISH, CATFISH, BROODSTOCK - SALES, MEASURED IN LB / HEAD</t>
  </si>
  <si>
    <t>FOOD FISH, CATFISH, FINGERLINGS &amp; FRY - OPERATIONS WITH SALES</t>
  </si>
  <si>
    <t>FOOD FISH, CATFISH, FINGERLINGS &amp; FRY - PRICE RECEIVED, MEASURED IN $ / 1,000 HEAD</t>
  </si>
  <si>
    <t>FOOD FISH, CATFISH, FINGERLINGS &amp; FRY - SALES, MEASURED IN $</t>
  </si>
  <si>
    <t>FOOD FISH, CATFISH, FINGERLINGS &amp; FRY - SALES, MEASURED IN HEAD</t>
  </si>
  <si>
    <t>FOOD FISH, CATFISH, FOODSIZE - OPERATIONS WITH SALES</t>
  </si>
  <si>
    <t>FOOD FISH, CATFISH, FOODSIZE - PRICE RECEIVED, MEASURED IN $ / LB</t>
  </si>
  <si>
    <t>FOOD FISH, CATFISH, FOODSIZE - SALES, MEASURED IN $</t>
  </si>
  <si>
    <t>FOOD FISH, CATFISH, FOODSIZE - SALES, MEASURED IN HEAD</t>
  </si>
  <si>
    <t>FOOD FISH, CATFISH, FOODSIZE - SALES, MEASURED IN LB</t>
  </si>
  <si>
    <t>FOOD FISH, CATFISH, FOODSIZE - SALES, MEASURED IN LB / HEAD</t>
  </si>
  <si>
    <t>FOOD FISH, CATFISH, HYBRID, WATER, IN PRODUCTION - ACRES OF WATER</t>
  </si>
  <si>
    <t>FOOD FISH, CATFISH, HYBRID, WATER, IN PRODUCTION - OPERATIONS WITH AREA OF WATER</t>
  </si>
  <si>
    <t>FOOD FISH, CATFISH, STOCKERS - OPERATIONS WITH SALES</t>
  </si>
  <si>
    <t>FOOD FISH, CATFISH, STOCKERS - PRICE RECEIVED, MEASURED IN $ / LB</t>
  </si>
  <si>
    <t>FOOD FISH, CATFISH, STOCKERS - SALES, MEASURED IN $</t>
  </si>
  <si>
    <t>FOOD FISH, CATFISH, STOCKERS - SALES, MEASURED IN HEAD</t>
  </si>
  <si>
    <t>FOOD FISH, CATFISH, STOCKERS - SALES, MEASURED IN LB</t>
  </si>
  <si>
    <t>FOOD FISH, CATFISH, STOCKERS - SALES, MEASURED IN LB / HEAD</t>
  </si>
  <si>
    <t>AQUACULTURE, OTHER, CAVIAR - OPERATIONS WITH SALES</t>
  </si>
  <si>
    <t>AQUACULTURE, OTHER, CAVIAR - PRICE RECEIVED, MEASURED IN $ / LB</t>
  </si>
  <si>
    <t>AQUACULTURE, OTHER, CAVIAR - SALES, MEASURED IN $</t>
  </si>
  <si>
    <t>AQUACULTURE, OTHER, CAVIAR - SALES, MEASURED IN LB</t>
  </si>
  <si>
    <t>MOLLUSKS, CLAMS - OPERATIONS WITH SALES</t>
  </si>
  <si>
    <t>MOLLUSKS, CLAMS - SALES, MEASURED IN $</t>
  </si>
  <si>
    <t>MOLLUSKS, CLAMS, (EXCL GEODUCK &amp; HARD &amp; MANILA) - OPERATIONS WITH SALES</t>
  </si>
  <si>
    <t>MOLLUSKS, CLAMS, (EXCL GEODUCK &amp; HARD &amp; MANILA) - SALES, MEASURED IN $</t>
  </si>
  <si>
    <t>MOLLUSKS, CLAMS, HARD - OPERATIONS WITH SALES</t>
  </si>
  <si>
    <t>MOLLUSKS, CLAMS, HARD - SALES, MEASURED IN $</t>
  </si>
  <si>
    <t>MOLLUSKS, CLAMS, MANILA - OPERATIONS WITH SALES</t>
  </si>
  <si>
    <t>MOLLUSKS, CLAMS, MANILA - SALES, MEASURED IN $</t>
  </si>
  <si>
    <t>MOLLUSKS, CLAMS, MANILA, LARVAE &amp; SEED - OPERATIONS WITH SALES</t>
  </si>
  <si>
    <t>MOLLUSKS, CLAMS, MANILA, LARVAE &amp; SEED - SALES, MEASURED IN $</t>
  </si>
  <si>
    <t>CRUSTACEANS, CRAWFISH, FOR FOOD - OPERATIONS WITH SALES</t>
  </si>
  <si>
    <t>CRUSTACEANS, CRAWFISH, FOR FOOD - SALES, MEASURED IN $</t>
  </si>
  <si>
    <t>CRUSTACEANS, CRAWFISH, FOR FOOD, FOODSIZE - OPERATIONS WITH SALES</t>
  </si>
  <si>
    <t>CRUSTACEANS, CRAWFISH, FOR FOOD, FOODSIZE - PRICE RECEIVED, MEASURED IN $ / LB</t>
  </si>
  <si>
    <t>CRUSTACEANS, CRAWFISH, FOR FOOD, FOODSIZE - SALES, MEASURED IN $</t>
  </si>
  <si>
    <t>CRUSTACEANS, CRAWFISH, FOR FOOD, FOODSIZE - SALES, MEASURED IN LB</t>
  </si>
  <si>
    <t>ORNAMENTAL FISH, FRESHWATER EGG LAYERS &amp; SALTWATER - OPERATIONS WITH SALES</t>
  </si>
  <si>
    <t>ORNAMENTAL FISH, FRESHWATER EGG LAYERS &amp; SALTWATER - PRICE RECEIVED, MEASURED IN $ / HEAD</t>
  </si>
  <si>
    <t>ORNAMENTAL FISH, FRESHWATER EGG LAYERS &amp; SALTWATER - SALES, MEASURED IN $</t>
  </si>
  <si>
    <t>ORNAMENTAL FISH, FRESHWATER EGG LAYERS &amp; SALTWATER - SALES, MEASURED IN HEAD</t>
  </si>
  <si>
    <t>ORNAMENTAL FISH, FRESHWATER, EGG LAYERS - OPERATIONS WITH SALES</t>
  </si>
  <si>
    <t>ORNAMENTAL FISH, FRESHWATER, EGG LAYERS - PRICE RECEIVED, MEASURED IN $ / HEAD</t>
  </si>
  <si>
    <t>ORNAMENTAL FISH, FRESHWATER, EGG LAYERS - SALES, MEASURED IN $</t>
  </si>
  <si>
    <t>ORNAMENTAL FISH, FRESHWATER, EGG LAYERS - SALES, MEASURED IN HEAD</t>
  </si>
  <si>
    <t>ORNAMENTAL FISH, FRESHWATER, LIVE BEARERS - OPERATIONS WITH SALES</t>
  </si>
  <si>
    <t>ORNAMENTAL FISH, FRESHWATER, LIVE BEARERS - PRICE RECEIVED, MEASURED IN $ / HEAD</t>
  </si>
  <si>
    <t>ORNAMENTAL FISH, FRESHWATER, LIVE BEARERS - SALES, MEASURED IN $</t>
  </si>
  <si>
    <t>ORNAMENTAL FISH, FRESHWATER, LIVE BEARERS - SALES, MEASURED IN HEAD</t>
  </si>
  <si>
    <t>AQUACULTURE, OTHER, FROGS - OPERATIONS WITH SALES</t>
  </si>
  <si>
    <t>AQUACULTURE, OTHER, FROGS - PRICE RECEIVED, MEASURED IN $ / HEAD</t>
  </si>
  <si>
    <t>AQUACULTURE, OTHER, FROGS - SALES, MEASURED IN $</t>
  </si>
  <si>
    <t>AQUACULTURE, OTHER, FROGS - SALES, MEASURED IN HEAD</t>
  </si>
  <si>
    <t>ORNAMENTAL FISH, GOLDFISH - OPERATIONS WITH SALES</t>
  </si>
  <si>
    <t>ORNAMENTAL FISH, GOLDFISH - PRICE RECEIVED, MEASURED IN $ / HEAD</t>
  </si>
  <si>
    <t>ORNAMENTAL FISH, GOLDFISH - SALES, MEASURED IN $</t>
  </si>
  <si>
    <t>ORNAMENTAL FISH, GOLDFISH - SALES, MEASURED IN HEAD</t>
  </si>
  <si>
    <t>ORNAMENTAL FISH, KOI - OPERATIONS WITH SALES</t>
  </si>
  <si>
    <t>ORNAMENTAL FISH, KOI - PRICE RECEIVED, MEASURED IN $ / HEAD</t>
  </si>
  <si>
    <t>ORNAMENTAL FISH, KOI - SALES, MEASURED IN $</t>
  </si>
  <si>
    <t>ORNAMENTAL FISH, KOI - SALES, MEASURED IN HEAD</t>
  </si>
  <si>
    <t>CRUSTACEANS, LOBSTER - OPERATIONS WITH SALES</t>
  </si>
  <si>
    <t>CRUSTACEANS, LOBSTER - SALES, MEASURED IN $</t>
  </si>
  <si>
    <t>CRUSTACEANS, LOBSTER, FOODSIZE - OPERATIONS WITH SALES</t>
  </si>
  <si>
    <t>CRUSTACEANS, LOBSTER, FOODSIZE - PRICE RECEIVED, MEASURED IN $ / LB</t>
  </si>
  <si>
    <t>CRUSTACEANS, LOBSTER, FOODSIZE - SALES, MEASURED IN $</t>
  </si>
  <si>
    <t>CRUSTACEANS, LOBSTER, FOODSIZE - SALES, MEASURED IN HEAD</t>
  </si>
  <si>
    <t>CRUSTACEANS, LOBSTER, FOODSIZE - SALES, MEASURED IN HEAD / LB</t>
  </si>
  <si>
    <t>CRUSTACEANS, LOBSTER, FOODSIZE - SALES, MEASURED IN LB</t>
  </si>
  <si>
    <t>AQUACULTURE, OTHER, OTHER SPECIES - OPERATIONS WITH SALES</t>
  </si>
  <si>
    <t>AQUACULTURE, OTHER, OTHER SPECIES - SALES, MEASURED IN $</t>
  </si>
  <si>
    <t>FOOD FISH, OTHER SPECIES - OPERATIONS WITH SALES</t>
  </si>
  <si>
    <t>FOOD FISH, OTHER SPECIES - SALES, MEASURED IN $</t>
  </si>
  <si>
    <t>MOLLUSKS, OTHER SPECIES - OPERATIONS WITH SALES</t>
  </si>
  <si>
    <t>MOLLUSKS, OTHER SPECIES - SALES, MEASURED IN $</t>
  </si>
  <si>
    <t>ORNAMENTAL FISH, OTHER SPECIES - OPERATIONS WITH SALES</t>
  </si>
  <si>
    <t>ORNAMENTAL FISH, OTHER SPECIES - SALES, MEASURED IN $</t>
  </si>
  <si>
    <t>MOLLUSKS, OYSTERS - OPERATIONS WITH SALES</t>
  </si>
  <si>
    <t>MOLLUSKS, OYSTERS - SALES, MEASURED IN $</t>
  </si>
  <si>
    <t>MOLLUSKS, OYSTERS, PACIFIC - OPERATIONS WITH SALES</t>
  </si>
  <si>
    <t>MOLLUSKS, OYSTERS, PACIFIC - SALES, MEASURED IN $</t>
  </si>
  <si>
    <t>MOLLUSKS, OYSTERS, PACIFIC, LARVAE &amp; SEED - OPERATIONS WITH SALES</t>
  </si>
  <si>
    <t>MOLLUSKS, OYSTERS, PACIFIC, LARVAE &amp; SEED - SALES, MEASURED IN $</t>
  </si>
  <si>
    <t>CRUSTACEANS, PRAWNS, FRESHWATER - OPERATIONS WITH SALES</t>
  </si>
  <si>
    <t>CRUSTACEANS, PRAWNS, FRESHWATER - SALES, MEASURED IN $</t>
  </si>
  <si>
    <t>CRUSTACEANS, PRAWNS, FRESHWATER, FOODSIZE - OPERATIONS WITH SALES</t>
  </si>
  <si>
    <t>CRUSTACEANS, PRAWNS, FRESHWATER, FOODSIZE - PRICE RECEIVED, MEASURED IN $ / LB</t>
  </si>
  <si>
    <t>CRUSTACEANS, PRAWNS, FRESHWATER, FOODSIZE - SALES, MEASURED IN $</t>
  </si>
  <si>
    <t>CRUSTACEANS, PRAWNS, FRESHWATER, FOODSIZE - SALES, MEASURED IN HEAD</t>
  </si>
  <si>
    <t>CRUSTACEANS, PRAWNS, FRESHWATER, FOODSIZE - SALES, MEASURED IN HEAD / LB</t>
  </si>
  <si>
    <t>CRUSTACEANS, PRAWNS, FRESHWATER, FOODSIZE - SALES, MEASURED IN LB</t>
  </si>
  <si>
    <t>ORNAMENTAL FISH, SALTWATER - OPERATIONS WITH SALES</t>
  </si>
  <si>
    <t>ORNAMENTAL FISH, SALTWATER - PRICE RECEIVED, MEASURED IN $ / HEAD</t>
  </si>
  <si>
    <t>ORNAMENTAL FISH, SALTWATER - SALES, MEASURED IN $</t>
  </si>
  <si>
    <t>ORNAMENTAL FISH, SALTWATER - SALES, MEASURED IN HEAD</t>
  </si>
  <si>
    <t>CRUSTACEANS, SHRIMP, SALTWATER - OPERATIONS WITH SALES</t>
  </si>
  <si>
    <t>CRUSTACEANS, SHRIMP, SALTWATER - SALES, MEASURED IN $</t>
  </si>
  <si>
    <t>CRUSTACEANS, SHRIMP, SALTWATER, BROODSTOCK - OPERATIONS WITH SALES</t>
  </si>
  <si>
    <t>CRUSTACEANS, SHRIMP, SALTWATER, BROODSTOCK - SALES, MEASURED IN $</t>
  </si>
  <si>
    <t>CRUSTACEANS, SHRIMP, SALTWATER, BROODSTOCK - SALES, MEASURED IN HEAD</t>
  </si>
  <si>
    <t>CRUSTACEANS, SHRIMP, SALTWATER, FOODSIZE - OPERATIONS WITH SALES</t>
  </si>
  <si>
    <t>CRUSTACEANS, SHRIMP, SALTWATER, FOODSIZE - PRICE RECEIVED, MEASURED IN $ / LB</t>
  </si>
  <si>
    <t>CRUSTACEANS, SHRIMP, SALTWATER, FOODSIZE - SALES, MEASURED IN $</t>
  </si>
  <si>
    <t>CRUSTACEANS, SHRIMP, SALTWATER, FOODSIZE - SALES, MEASURED IN HEAD</t>
  </si>
  <si>
    <t>CRUSTACEANS, SHRIMP, SALTWATER, FOODSIZE - SALES, MEASURED IN HEAD / LB</t>
  </si>
  <si>
    <t>CRUSTACEANS, SHRIMP, SALTWATER, FOODSIZE - SALES, MEASURED IN LB</t>
  </si>
  <si>
    <t>CRUSTACEANS, SHRIMP, SALTWATER, LARVAE &amp; SEED - OPERATIONS WITH SALES</t>
  </si>
  <si>
    <t>CRUSTACEANS, SHRIMP, SALTWATER, LARVAE &amp; SEED - SALES, MEASURED IN $</t>
  </si>
  <si>
    <t>AQUACULTURE, OTHER, SNAILS - OPERATIONS WITH SALES</t>
  </si>
  <si>
    <t>AQUACULTURE, OTHER, SNAILS - PRICE RECEIVED, MEASURED IN $ / HEAD</t>
  </si>
  <si>
    <t>AQUACULTURE, OTHER, SNAILS - SALES, MEASURED IN $</t>
  </si>
  <si>
    <t>AQUACULTURE, OTHER, SNAILS - SALES, MEASURED IN HEAD</t>
  </si>
  <si>
    <t>AQUACULTURE, OTHER, SNAILS - SALES, MEASURED IN LB</t>
  </si>
  <si>
    <t>AQUACULTURE, OTHER, SNAILS - SALES, MEASURED IN LB / HEAD</t>
  </si>
  <si>
    <t>FOOD FISH, STURGEON - OPERATIONS WITH SALES</t>
  </si>
  <si>
    <t>FOOD FISH, STURGEON - SALES, MEASURED IN $</t>
  </si>
  <si>
    <t>SPORT FISH, SUNFISH - SALES, MEASURED IN $</t>
  </si>
  <si>
    <t>FOOD FISH, THREADFIN, PACIFIC - OPERATIONS WITH SALES</t>
  </si>
  <si>
    <t>FOOD FISH, THREADFIN, PACIFIC - SALES, MEASURED IN $</t>
  </si>
  <si>
    <t>FOOD FISH, THREADFIN, PACIFIC, FINGERLINGS &amp; FRY - OPERATIONS WITH SALES</t>
  </si>
  <si>
    <t>FOOD FISH, THREADFIN, PACIFIC, FINGERLINGS &amp; FRY - PRICE RECEIVED, MEASURED IN $ / 1,000 HEAD</t>
  </si>
  <si>
    <t>FOOD FISH, THREADFIN, PACIFIC, FINGERLINGS &amp; FRY - SALES, MEASURED IN $</t>
  </si>
  <si>
    <t>FOOD FISH, THREADFIN, PACIFIC, FINGERLINGS &amp; FRY - SALES, MEASURED IN HEAD</t>
  </si>
  <si>
    <t>FOOD FISH, THREADFIN, PACIFIC, FOODSIZE - OPERATIONS WITH SALES</t>
  </si>
  <si>
    <t>FOOD FISH, THREADFIN, PACIFIC, FOODSIZE - PRICE RECEIVED, MEASURED IN $ / LB</t>
  </si>
  <si>
    <t>FOOD FISH, THREADFIN, PACIFIC, FOODSIZE - SALES, MEASURED IN $</t>
  </si>
  <si>
    <t>FOOD FISH, THREADFIN, PACIFIC, FOODSIZE - SALES, MEASURED IN HEAD</t>
  </si>
  <si>
    <t>FOOD FISH, THREADFIN, PACIFIC, FOODSIZE - SALES, MEASURED IN LB</t>
  </si>
  <si>
    <t>FOOD FISH, THREADFIN, PACIFIC, FOODSIZE - SALES, MEASURED IN LB / HEAD</t>
  </si>
  <si>
    <t>FOOD FISH, TILAPIA - OPERATIONS WITH SALES</t>
  </si>
  <si>
    <t>FOOD FISH, TILAPIA - SALES, MEASURED IN $</t>
  </si>
  <si>
    <t>FOOD FISH, TILAPIA, FINGERLINGS &amp; FRY - OPERATIONS WITH SALES</t>
  </si>
  <si>
    <t>FOOD FISH, TILAPIA, FINGERLINGS &amp; FRY - PRICE RECEIVED, MEASURED IN $ / 1,000 HEAD</t>
  </si>
  <si>
    <t>FOOD FISH, TILAPIA, FINGERLINGS &amp; FRY - SALES, MEASURED IN $</t>
  </si>
  <si>
    <t>FOOD FISH, TILAPIA, FINGERLINGS &amp; FRY - SALES, MEASURED IN HEAD</t>
  </si>
  <si>
    <t>FOOD FISH, TILAPIA, FOODSIZE - OPERATIONS WITH SALES</t>
  </si>
  <si>
    <t>FOOD FISH, TILAPIA, FOODSIZE - PRICE RECEIVED, MEASURED IN $ / LB</t>
  </si>
  <si>
    <t>FOOD FISH, TILAPIA, FOODSIZE - SALES, MEASURED IN $</t>
  </si>
  <si>
    <t>FOOD FISH, TILAPIA, FOODSIZE - SALES, MEASURED IN HEAD</t>
  </si>
  <si>
    <t>FOOD FISH, TILAPIA, FOODSIZE - SALES, MEASURED IN LB</t>
  </si>
  <si>
    <t>FOOD FISH, TILAPIA, FOODSIZE - SALES, MEASURED IN LB / HEAD</t>
  </si>
  <si>
    <t>FOOD FISH, TILAPIA, STOCKERS - OPERATIONS WITH SALES</t>
  </si>
  <si>
    <t>FOOD FISH, TILAPIA, STOCKERS - PRICE RECEIVED, MEASURED IN $ / LB</t>
  </si>
  <si>
    <t>FOOD FISH, TILAPIA, STOCKERS - SALES, MEASURED IN $</t>
  </si>
  <si>
    <t>FOOD FISH, TILAPIA, STOCKERS - SALES, MEASURED IN HEAD</t>
  </si>
  <si>
    <t>FOOD FISH, TILAPIA, STOCKERS - SALES, MEASURED IN LB</t>
  </si>
  <si>
    <t>FOOD FISH, TILAPIA, STOCKERS - SALES, MEASURED IN LB / HEAD</t>
  </si>
  <si>
    <t>FOOD FISH, TROUT - OPERATIONS WITH SALES</t>
  </si>
  <si>
    <t>FOOD FISH, TROUT - OPERATIONS WITH SALES &amp; DISTRIBUTION</t>
  </si>
  <si>
    <t>FOOD FISH, TROUT - SALES &amp; DISTRIBUTION, MEASURED IN $</t>
  </si>
  <si>
    <t>FOOD FISH, TROUT - SALES, MEASURED IN $</t>
  </si>
  <si>
    <t>FOOD FISH, TROUT, REPORTED BY LBS SOLD - OPERATIONS WITH SALES &amp; DISTRIBUTION</t>
  </si>
  <si>
    <t>FOOD FISH, TROUT, REPORTED BY LBS SOLD - SALES &amp; DISTRIBUTION, MEASURED IN LB</t>
  </si>
  <si>
    <t>FOOD FISH, TROUT, REPORTED BY NUMBER SOLD - OPERATIONS WITH SALES &amp; DISTRIBUTION</t>
  </si>
  <si>
    <t>FOOD FISH, TROUT, REPORTED BY NUMBER SOLD - SALES &amp; DISTRIBUTION, MEASURED IN HEAD</t>
  </si>
  <si>
    <t>FOOD FISH, TROUT, FOODSIZE - OPERATIONS WITH SALES</t>
  </si>
  <si>
    <t>FOOD FISH, TROUT, FOODSIZE - PRICE RECEIVED, MEASURED IN $ / LB</t>
  </si>
  <si>
    <t>FOOD FISH, TROUT, FOODSIZE - SALES, MEASURED IN $</t>
  </si>
  <si>
    <t>FOOD FISH, TROUT, FOODSIZE - SALES, MEASURED IN HEAD</t>
  </si>
  <si>
    <t>FOOD FISH, TROUT, FOODSIZE - SALES, MEASURED IN LB</t>
  </si>
  <si>
    <t>FOOD FISH, TROUT, FOODSIZE - SALES, MEASURED IN LB / HEAD</t>
  </si>
  <si>
    <t>AQUACULTURE, OTHER, TURTLES - OPERATIONS WITH SALES</t>
  </si>
  <si>
    <t>AQUACULTURE, OTHER, TURTLES - SALES, MEASURED IN $</t>
  </si>
  <si>
    <t>AQUACULTURE, OTHER, TURTLES, WHOLE - OPERATIONS WITH SALES</t>
  </si>
  <si>
    <t>AQUACULTURE, OTHER, TURTLES, WHOLE - PRICE RECEIVED, MEASURED IN $ / HEAD</t>
  </si>
  <si>
    <t>AQUACULTURE, OTHER, TURTLES, WHOLE - SALES, MEASURED IN $</t>
  </si>
  <si>
    <t>AQUACULTURE, OTHER, TURTLES, WHOLE - SALES, MEASURED IN HEAD</t>
  </si>
  <si>
    <t>Year</t>
  </si>
  <si>
    <t>Title</t>
  </si>
  <si>
    <t>FOOD FISH, (EXCL CATFISH &amp; TROUT)</t>
  </si>
  <si>
    <t>Source:</t>
  </si>
  <si>
    <t>USDA NASS Census of Agriculture</t>
  </si>
  <si>
    <t>Sector:</t>
  </si>
  <si>
    <t>State:</t>
  </si>
  <si>
    <t>Hawaii</t>
  </si>
  <si>
    <t>Note 1:</t>
  </si>
  <si>
    <t>https://www.nass.usda.gov/Data_and_Statistics/index.php</t>
  </si>
  <si>
    <t>Data Indicator:</t>
  </si>
  <si>
    <t>Estimate:</t>
  </si>
  <si>
    <t>State-Level Total</t>
  </si>
  <si>
    <t>Aquaculture sector provides the only comprehensive, uniform source of data on U.S. aquaculture operations. Conducted every five years as part of the broader Census of Agriculture, the Census of Aquaculture covers freshwater and saltwater operations producing fish, mollusks, crustaceans, aquatic plants, and other aquatic organisms for food, sport, or other purposes. For Hawaii, the census captures species including catfish, tilapia, trout, oysters, clams, shrimp, abalone, algae, crawfish, and ornamental aquatics. Data items include number of operations, sales value, water source and type, acreage of water surface, and production quantities. The reference years in this database span 1997–2024. Only selected data items with aggregated statistics are provided in this database.</t>
  </si>
  <si>
    <t>Sales Value, Acreage of Water Surface, Production Quantities, and Number of Operations</t>
  </si>
  <si>
    <t>Note 2:</t>
  </si>
  <si>
    <t xml:space="preserve">(D) — Withheld to avoid disclosing data for individual operations. When fewer than three operations report a given item, or when one operation dominates the statistic so heavily that its data could be identified, NASS suppresses the value and replaces it with (D). This is a confidentiality protection required by law.
(NA) or (N/A) — Not available. The data were not collected, not applicable to that category, or the survey did not cover that item for that particular year or geography.
- Blank / empty cell — Generally means the data were not collected for that year/commodity combination, the survey didn't cover it, or no farms reported that item. Distinct from (D) in that there's no suppression concern — the data simply don't exist.
</t>
  </si>
  <si>
    <t>Animal &amp; Products (Aquaculture)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</si>
</sst>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
    </font>
    <font>
      <sz val="11"/>
      <color theme="1"/>
      <name val="Calibri"/>
      <family val="2"/>
      <scheme val="minor"/>
    </font>
    <font>
      <sz val="11"/>
      <color theme="1"/>
      <name val="Calibri"/>
      <family val="2"/>
      <scheme val="minor"/>
    </font>
    <font>
      <b/>
      <sz val="10"/>
      <color rgb="FFFFFFFF"/>
      <name val="Arial"/>
      <family val="2"/>
    </font>
    <font>
      <sz val="10"/>
      <name val="Arial"/>
      <family val="2"/>
    </font>
    <font>
      <u/>
      <sz val="11"/>
      <color theme="10"/>
      <name val="Calibri"/>
      <family val="2"/>
      <charset val="1"/>
    </font>
    <font>
      <b/>
      <sz val="11"/>
      <color theme="1"/>
      <name val="Calibri"/>
      <family val="2"/>
      <scheme val="minor"/>
    </font>
    <font>
      <b/>
      <sz val="11"/>
      <color rgb="FFFFFFFF"/>
      <name val="Calibri"/>
      <family val="2"/>
      <scheme val="minor"/>
    </font>
    <font>
      <u/>
      <sz val="11"/>
      <color rgb="FF0563C1"/>
      <name val="Calibri"/>
      <family val="2"/>
      <scheme val="minor"/>
    </font>
    <font>
      <sz val="11"/>
      <name val="Calibri"/>
      <family val="2"/>
      <scheme val="minor"/>
    </font>
  </fonts>
  <fills count="3">
    <fill>
      <patternFill patternType="none"/>
    </fill>
    <fill>
      <patternFill patternType="gray125"/>
    </fill>
    <fill>
      <patternFill patternType="solid">
        <fgColor rgb="FF1F4E79"/>
        <bgColor rgb="FF003366"/>
      </patternFill>
    </fill>
  </fills>
  <borders count="1">
    <border>
      <left/>
      <right/>
      <top/>
      <bottom/>
      <diagonal/>
    </border>
  </borders>
  <cellStyleXfs count="2">
    <xf numFmtId="0" fontId="0" fillId="0" borderId="0"/>
    <xf numFmtId="0" fontId="5" fillId="0" borderId="0" applyNumberFormat="0" applyFill="0" applyBorder="0" applyAlignment="0" applyProtection="0"/>
  </cellStyleXfs>
  <cellXfs count="15">
    <xf numFmtId="0" fontId="0" fillId="0" borderId="0" xfId="0"/>
    <xf numFmtId="0" fontId="3" fillId="2" borderId="0" xfId="0" applyFont="1" applyFill="1" applyAlignment="1">
      <alignment horizontal="left" vertical="top" wrapText="1"/>
    </xf>
    <xf numFmtId="0" fontId="4" fillId="0" borderId="0" xfId="0" applyFont="1" applyAlignment="1">
      <alignment horizontal="left" vertical="top" wrapText="1"/>
    </xf>
    <xf numFmtId="0" fontId="2" fillId="0" borderId="0" xfId="0" applyFont="1"/>
    <xf numFmtId="0" fontId="7" fillId="2" borderId="0" xfId="0" applyFont="1" applyFill="1" applyAlignment="1">
      <alignment horizontal="left" vertical="top" wrapText="1"/>
    </xf>
    <xf numFmtId="0" fontId="8" fillId="0" borderId="0" xfId="0" applyFont="1" applyAlignment="1">
      <alignment horizontal="left" vertical="top" wrapText="1"/>
    </xf>
    <xf numFmtId="0" fontId="9" fillId="0" borderId="0" xfId="0" applyFont="1" applyAlignment="1">
      <alignment horizontal="left" vertical="top" wrapText="1"/>
    </xf>
    <xf numFmtId="0" fontId="2" fillId="0" borderId="0" xfId="0" applyFont="1" applyAlignment="1">
      <alignment horizontal="center"/>
    </xf>
    <xf numFmtId="0" fontId="7" fillId="2" borderId="0" xfId="0" applyFont="1" applyFill="1" applyAlignment="1">
      <alignment horizontal="center" vertical="top" wrapText="1"/>
    </xf>
    <xf numFmtId="0" fontId="6" fillId="0" borderId="0" xfId="0" applyFont="1"/>
    <xf numFmtId="0" fontId="5" fillId="0" borderId="0" xfId="1"/>
    <xf numFmtId="0" fontId="1" fillId="0" borderId="0" xfId="0" applyFont="1" applyAlignment="1">
      <alignment vertical="top"/>
    </xf>
    <xf numFmtId="0" fontId="0" fillId="0" borderId="0" xfId="0" applyAlignment="1">
      <alignment vertical="top" wrapText="1"/>
    </xf>
    <xf numFmtId="0" fontId="1" fillId="0" borderId="0" xfId="0" applyFont="1"/>
    <xf numFmtId="0" fontId="1" fillId="0" borderId="0" xfId="0" applyFont="1" applyAlignment="1">
      <alignment horizontal="left" vertical="top" wrapText="1"/>
    </xf>
  </cellXfs>
  <cellStyles count="2">
    <cellStyle name="Hyperlink" xfId="1" builtinId="8"/>
    <cellStyle name="Normal" xfId="0" builtinId="0"/>
  </cellStyles>
  <dxfs count="5">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ertAlign val="baseline"/>
        <sz val="11"/>
        <color rgb="FF0563C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rgb="FFFFFFFF"/>
        <name val="Calibri"/>
        <family val="2"/>
        <scheme val="minor"/>
      </font>
      <fill>
        <patternFill patternType="solid">
          <fgColor rgb="FF003366"/>
          <bgColor rgb="FF1F4E79"/>
        </patternFill>
      </fill>
      <alignment horizontal="left" vertical="top" textRotation="0" wrapText="1" indent="0" justifyLastLine="0" shrinkToFit="0" readingOrder="0"/>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1F4E7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8DD0BB3-6C1F-4500-AC08-99F6C20176C3}" name="Table64" displayName="Table64" ref="A7:D70" totalsRowShown="0" headerRowDxfId="4">
  <autoFilter ref="A7:D70" xr:uid="{08DD0BB3-6C1F-4500-AC08-99F6C20176C3}"/>
  <tableColumns count="4">
    <tableColumn id="1" xr3:uid="{DFBFDCBF-D19D-49B5-9222-5617DFB5AC85}" name="Title" dataDxfId="3"/>
    <tableColumn id="2" xr3:uid="{9BEE5AD9-807B-49B6-947B-262E01877193}" name="Class" dataDxfId="2"/>
    <tableColumn id="3" xr3:uid="{F7507475-8812-4229-8B45-DC6EC1FCBB44}" name="Year" dataDxfId="1"/>
    <tableColumn id="4" xr3:uid="{F4D70F92-BEFE-414C-B805-79E3C2C6386C}" name="Commodity" dataDxfId="0"/>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_AQUACULTURE__FRESHWATER" displayName="T_AQUACULTURE__FRESHWATER" ref="A1:E6" totalsRowShown="0">
  <autoFilter ref="A1:E6" xr:uid="{00000000-0009-0000-0100-000009000000}"/>
  <tableColumns count="5">
    <tableColumn id="1" xr3:uid="{00000000-0010-0000-0800-000001000000}" name="YEAR"/>
    <tableColumn id="2" xr3:uid="{00000000-0010-0000-0800-000002000000}" name="WATER, AQUACULTURE, FRESHWATER - ACRES OF WATER"/>
    <tableColumn id="3" xr3:uid="{00000000-0010-0000-0800-000003000000}" name="WATER, AQUACULTURE, FRESHWATER - OPERATIONS WITH AREA OF WATER"/>
    <tableColumn id="4" xr3:uid="{00000000-0010-0000-0800-000004000000}" name="WATER, AQUACULTURE, FRESHWATER, RENTED FROM OTHERS - ACRES OF WATER"/>
    <tableColumn id="5" xr3:uid="{00000000-0010-0000-0800-000005000000}" name="WATER, AQUACULTURE, FRESHWATER, RENTED FROM OTHERS - OPERATIONS WITH AREA OF WATER"/>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_AQUACULTURE__SALTWATER" displayName="T_AQUACULTURE__SALTWATER" ref="A1:E6" totalsRowShown="0">
  <autoFilter ref="A1:E6" xr:uid="{00000000-0009-0000-0100-00000A000000}"/>
  <tableColumns count="5">
    <tableColumn id="1" xr3:uid="{00000000-0010-0000-0900-000001000000}" name="YEAR"/>
    <tableColumn id="2" xr3:uid="{00000000-0010-0000-0900-000002000000}" name="WATER, AQUACULTURE, SALTWATER - ACRES OF WATER"/>
    <tableColumn id="3" xr3:uid="{00000000-0010-0000-0900-000003000000}" name="WATER, AQUACULTURE, SALTWATER - OPERATIONS WITH AREA OF WATER"/>
    <tableColumn id="4" xr3:uid="{00000000-0010-0000-0900-000004000000}" name="WATER, AQUACULTURE, SALTWATER, RENTED FROM OTHERS - ACRES OF WATER"/>
    <tableColumn id="5" xr3:uid="{00000000-0010-0000-0900-000005000000}" name="WATER, AQUACULTURE, SALTWATER, RENTED FROM OTHERS - OPERATIONS WITH AREA OF WATER"/>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_AQUACULTURE__SOURCE___GROUND" displayName="T_AQUACULTURE__SOURCE___GROUND" ref="A1:B6" totalsRowShown="0">
  <autoFilter ref="A1:B6" xr:uid="{00000000-0009-0000-0100-00000B000000}"/>
  <tableColumns count="2">
    <tableColumn id="1" xr3:uid="{00000000-0010-0000-0A00-000001000000}" name="YEAR"/>
    <tableColumn id="2" xr3:uid="{00000000-0010-0000-0A00-000002000000}" name="WATER, AQUACULTURE, SOURCE = GROUND - NUMBER OF OPERATIONS"/>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_AQUACULTURE__SOURCE___OFF_FARM" displayName="T_AQUACULTURE__SOURCE___OFF_FARM" ref="A1:B6" totalsRowShown="0">
  <autoFilter ref="A1:B6" xr:uid="{00000000-0009-0000-0100-00000C000000}"/>
  <tableColumns count="2">
    <tableColumn id="1" xr3:uid="{00000000-0010-0000-0B00-000001000000}" name="YEAR"/>
    <tableColumn id="2" xr3:uid="{00000000-0010-0000-0B00-000002000000}" name="WATER, AQUACULTURE, SOURCE = OFF FARM - NUMBER OF OPERATIONS"/>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_AQUACULTURE__SOURCE___ON_FARM_S" displayName="T_AQUACULTURE__SOURCE___ON_FARM_S" ref="A1:B6" totalsRowShown="0">
  <autoFilter ref="A1:B6" xr:uid="{00000000-0009-0000-0100-00000D000000}"/>
  <tableColumns count="2">
    <tableColumn id="1" xr3:uid="{00000000-0010-0000-0C00-000001000000}" name="YEAR"/>
    <tableColumn id="2" xr3:uid="{00000000-0010-0000-0C00-000002000000}" name="WATER, AQUACULTURE, SOURCE = ON FARM SURFACE - NUMBER OF OPERATIONS"/>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_AQUACULTURE__SOURCE___SALTWATER" displayName="T_AQUACULTURE__SOURCE___SALTWATER" ref="A1:B6" totalsRowShown="0">
  <autoFilter ref="A1:B6" xr:uid="{00000000-0009-0000-0100-00000E000000}"/>
  <tableColumns count="2">
    <tableColumn id="1" xr3:uid="{00000000-0010-0000-0D00-000001000000}" name="YEAR"/>
    <tableColumn id="2" xr3:uid="{00000000-0010-0000-0D00-000002000000}" name="WATER, AQUACULTURE, SOURCE = SALTWATER - NUMBER OF OPERATIONS"/>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_CARP" displayName="T_CARP" ref="A1:C3" totalsRowShown="0">
  <autoFilter ref="A1:C3" xr:uid="{00000000-0009-0000-0100-00000F000000}"/>
  <tableColumns count="3">
    <tableColumn id="1" xr3:uid="{00000000-0010-0000-0E00-000001000000}" name="YEAR"/>
    <tableColumn id="2" xr3:uid="{00000000-0010-0000-0E00-000002000000}" name="FOOD FISH, CARP - OPERATIONS WITH SALES"/>
    <tableColumn id="3" xr3:uid="{00000000-0010-0000-0E00-000003000000}" name="FOOD FISH, CARP - SALES, MEASURED IN $"/>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T_CARP___EXCL_GRASS_" displayName="T_CARP___EXCL_GRASS_" ref="A1:C2" totalsRowShown="0">
  <autoFilter ref="A1:C2" xr:uid="{00000000-0009-0000-0100-000010000000}"/>
  <tableColumns count="3">
    <tableColumn id="1" xr3:uid="{00000000-0010-0000-0F00-000001000000}" name="YEAR"/>
    <tableColumn id="2" xr3:uid="{00000000-0010-0000-0F00-000002000000}" name="FOOD FISH, CARP, (EXCL GRASS) - OPERATIONS WITH SALES"/>
    <tableColumn id="3" xr3:uid="{00000000-0010-0000-0F00-000003000000}" name="FOOD FISH, CARP, (EXCL GRASS) - SALES, MEASURED IN $"/>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T_CATFISH" displayName="T_CATFISH" ref="A1:I12" totalsRowShown="0">
  <autoFilter ref="A1:I12" xr:uid="{00000000-0009-0000-0100-000011000000}"/>
  <tableColumns count="9">
    <tableColumn id="1" xr3:uid="{00000000-0010-0000-1000-000001000000}" name="YEAR"/>
    <tableColumn id="2" xr3:uid="{00000000-0010-0000-1000-000002000000}" name="FOOD FISH, CATFISH - OPERATIONS WITH SALES"/>
    <tableColumn id="3" xr3:uid="{00000000-0010-0000-1000-000003000000}" name="FOOD FISH, CATFISH - OPERATIONS WITH SALES &amp; DISTRIBUTION"/>
    <tableColumn id="4" xr3:uid="{00000000-0010-0000-1000-000004000000}" name="FOOD FISH, CATFISH - SALES &amp; DISTRIBUTION, MEASURED IN $"/>
    <tableColumn id="5" xr3:uid="{00000000-0010-0000-1000-000005000000}" name="FOOD FISH, CATFISH - SALES, MEASURED IN $"/>
    <tableColumn id="6" xr3:uid="{00000000-0010-0000-1000-000006000000}" name="FOOD FISH, CATFISH, REPORTED BY LBS SOLD - OPERATIONS WITH SALES &amp; DISTRIBUTION"/>
    <tableColumn id="7" xr3:uid="{00000000-0010-0000-1000-000007000000}" name="FOOD FISH, CATFISH, REPORTED BY LBS SOLD - SALES &amp; DISTRIBUTION, MEASURED IN LB"/>
    <tableColumn id="8" xr3:uid="{00000000-0010-0000-1000-000008000000}" name="FOOD FISH, CATFISH, REPORTED BY NUMBER SOLD - OPERATIONS WITH SALES &amp; DISTRIBUTION"/>
    <tableColumn id="9" xr3:uid="{00000000-0010-0000-1000-000009000000}" name="FOOD FISH, CATFISH, REPORTED BY NUMBER SOLD - SALES &amp; DISTRIBUTION, MEASURED IN HEAD"/>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T_CATFISH__BROODSTOCK" displayName="T_CATFISH__BROODSTOCK" ref="A1:G2" totalsRowShown="0">
  <autoFilter ref="A1:G2" xr:uid="{00000000-0009-0000-0100-000012000000}"/>
  <tableColumns count="7">
    <tableColumn id="1" xr3:uid="{00000000-0010-0000-1100-000001000000}" name="YEAR"/>
    <tableColumn id="2" xr3:uid="{00000000-0010-0000-1100-000002000000}" name="FOOD FISH, CATFISH, BROODSTOCK - OPERATIONS WITH SALES"/>
    <tableColumn id="3" xr3:uid="{00000000-0010-0000-1100-000003000000}" name="FOOD FISH, CATFISH, BROODSTOCK - PRICE RECEIVED, MEASURED IN $ / LB"/>
    <tableColumn id="4" xr3:uid="{00000000-0010-0000-1100-000004000000}" name="FOOD FISH, CATFISH, BROODSTOCK - SALES, MEASURED IN $"/>
    <tableColumn id="5" xr3:uid="{00000000-0010-0000-1100-000005000000}" name="FOOD FISH, CATFISH, BROODSTOCK - SALES, MEASURED IN HEAD"/>
    <tableColumn id="6" xr3:uid="{00000000-0010-0000-1100-000006000000}" name="FOOD FISH, CATFISH, BROODSTOCK - SALES, MEASURED IN LB"/>
    <tableColumn id="7" xr3:uid="{00000000-0010-0000-1100-000007000000}" name="FOOD FISH, CATFISH, BROODSTOCK - SALES, MEASURED IN LB / HEAD"/>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__EXCL_CATFISH___TROUT_" displayName="T__EXCL_CATFISH___TROUT_" ref="A1:G6" totalsRowShown="0">
  <autoFilter ref="A1:G6" xr:uid="{00000000-0009-0000-0100-000001000000}"/>
  <tableColumns count="7">
    <tableColumn id="1" xr3:uid="{00000000-0010-0000-0000-000001000000}" name="YEAR"/>
    <tableColumn id="2" xr3:uid="{00000000-0010-0000-0000-000002000000}" name="FOOD FISH, (EXCL CATFISH &amp; TROUT) - OPERATIONS WITH SALES &amp; DISTRIBUTION"/>
    <tableColumn id="3" xr3:uid="{00000000-0010-0000-0000-000003000000}" name="FOOD FISH, (EXCL CATFISH &amp; TROUT) - SALES &amp; DISTRIBUTION, MEASURED IN $"/>
    <tableColumn id="4" xr3:uid="{00000000-0010-0000-0000-000004000000}" name="FOOD FISH, (EXCL CATFISH &amp; TROUT), REPORTED BY LBS SOLD - OPERATIONS WITH SALES &amp; DISTRIBUTION"/>
    <tableColumn id="5" xr3:uid="{00000000-0010-0000-0000-000005000000}" name="FOOD FISH, (EXCL CATFISH &amp; TROUT), REPORTED BY LBS SOLD - SALES &amp; DISTRIBUTION, MEASURED IN LB"/>
    <tableColumn id="6" xr3:uid="{00000000-0010-0000-0000-000006000000}" name="FOOD FISH, (EXCL CATFISH &amp; TROUT), REPORTED BY NUMBER SOLD - OPERATIONS WITH SALES &amp; DISTRIBUTION"/>
    <tableColumn id="7" xr3:uid="{00000000-0010-0000-0000-000007000000}" name="FOOD FISH, (EXCL CATFISH &amp; TROUT), REPORTED BY NUMBER SOLD - SALES &amp; DISTRIBUTION, MEASURED IN HEAD"/>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_CATFISH__FINGERLINGS___FRY" displayName="T_CATFISH__FINGERLINGS___FRY" ref="A1:E5" totalsRowShown="0">
  <autoFilter ref="A1:E5" xr:uid="{00000000-0009-0000-0100-000013000000}"/>
  <tableColumns count="5">
    <tableColumn id="1" xr3:uid="{00000000-0010-0000-1200-000001000000}" name="YEAR"/>
    <tableColumn id="2" xr3:uid="{00000000-0010-0000-1200-000002000000}" name="FOOD FISH, CATFISH, FINGERLINGS &amp; FRY - OPERATIONS WITH SALES"/>
    <tableColumn id="3" xr3:uid="{00000000-0010-0000-1200-000003000000}" name="FOOD FISH, CATFISH, FINGERLINGS &amp; FRY - PRICE RECEIVED, MEASURED IN $ / 1,000 HEAD"/>
    <tableColumn id="4" xr3:uid="{00000000-0010-0000-1200-000004000000}" name="FOOD FISH, CATFISH, FINGERLINGS &amp; FRY - SALES, MEASURED IN $"/>
    <tableColumn id="5" xr3:uid="{00000000-0010-0000-1200-000005000000}" name="FOOD FISH, CATFISH, FINGERLINGS &amp; FRY - SALES, MEASURED IN HEAD"/>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T_CATFISH__FOODSIZE" displayName="T_CATFISH__FOODSIZE" ref="A1:G5" totalsRowShown="0">
  <autoFilter ref="A1:G5" xr:uid="{00000000-0009-0000-0100-000014000000}"/>
  <tableColumns count="7">
    <tableColumn id="1" xr3:uid="{00000000-0010-0000-1300-000001000000}" name="YEAR"/>
    <tableColumn id="2" xr3:uid="{00000000-0010-0000-1300-000002000000}" name="FOOD FISH, CATFISH, FOODSIZE - OPERATIONS WITH SALES"/>
    <tableColumn id="3" xr3:uid="{00000000-0010-0000-1300-000003000000}" name="FOOD FISH, CATFISH, FOODSIZE - PRICE RECEIVED, MEASURED IN $ / LB"/>
    <tableColumn id="4" xr3:uid="{00000000-0010-0000-1300-000004000000}" name="FOOD FISH, CATFISH, FOODSIZE - SALES, MEASURED IN $"/>
    <tableColumn id="5" xr3:uid="{00000000-0010-0000-1300-000005000000}" name="FOOD FISH, CATFISH, FOODSIZE - SALES, MEASURED IN HEAD"/>
    <tableColumn id="6" xr3:uid="{00000000-0010-0000-1300-000006000000}" name="FOOD FISH, CATFISH, FOODSIZE - SALES, MEASURED IN LB"/>
    <tableColumn id="7" xr3:uid="{00000000-0010-0000-1300-000007000000}" name="FOOD FISH, CATFISH, FOODSIZE - SALES, MEASURED IN LB / HEAD"/>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T_CATFISH__HYBRID" displayName="T_CATFISH__HYBRID" ref="A1:C3" totalsRowShown="0">
  <autoFilter ref="A1:C3" xr:uid="{00000000-0009-0000-0100-000015000000}"/>
  <tableColumns count="3">
    <tableColumn id="1" xr3:uid="{00000000-0010-0000-1400-000001000000}" name="YEAR"/>
    <tableColumn id="2" xr3:uid="{00000000-0010-0000-1400-000002000000}" name="FOOD FISH, CATFISH, HYBRID, WATER, IN PRODUCTION - ACRES OF WATER"/>
    <tableColumn id="3" xr3:uid="{00000000-0010-0000-1400-000003000000}" name="FOOD FISH, CATFISH, HYBRID, WATER, IN PRODUCTION - OPERATIONS WITH AREA OF WATER"/>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T_CATFISH__STOCKERS" displayName="T_CATFISH__STOCKERS" ref="A1:G3" totalsRowShown="0">
  <autoFilter ref="A1:G3" xr:uid="{00000000-0009-0000-0100-000016000000}"/>
  <tableColumns count="7">
    <tableColumn id="1" xr3:uid="{00000000-0010-0000-1500-000001000000}" name="YEAR"/>
    <tableColumn id="2" xr3:uid="{00000000-0010-0000-1500-000002000000}" name="FOOD FISH, CATFISH, STOCKERS - OPERATIONS WITH SALES"/>
    <tableColumn id="3" xr3:uid="{00000000-0010-0000-1500-000003000000}" name="FOOD FISH, CATFISH, STOCKERS - PRICE RECEIVED, MEASURED IN $ / LB"/>
    <tableColumn id="4" xr3:uid="{00000000-0010-0000-1500-000004000000}" name="FOOD FISH, CATFISH, STOCKERS - SALES, MEASURED IN $"/>
    <tableColumn id="5" xr3:uid="{00000000-0010-0000-1500-000005000000}" name="FOOD FISH, CATFISH, STOCKERS - SALES, MEASURED IN HEAD"/>
    <tableColumn id="6" xr3:uid="{00000000-0010-0000-1500-000006000000}" name="FOOD FISH, CATFISH, STOCKERS - SALES, MEASURED IN LB"/>
    <tableColumn id="7" xr3:uid="{00000000-0010-0000-1500-000007000000}" name="FOOD FISH, CATFISH, STOCKERS - SALES, MEASURED IN LB / HEAD"/>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T_CAVIAR" displayName="T_CAVIAR" ref="A1:E2" totalsRowShown="0">
  <autoFilter ref="A1:E2" xr:uid="{00000000-0009-0000-0100-000017000000}"/>
  <tableColumns count="5">
    <tableColumn id="1" xr3:uid="{00000000-0010-0000-1600-000001000000}" name="YEAR"/>
    <tableColumn id="2" xr3:uid="{00000000-0010-0000-1600-000002000000}" name="AQUACULTURE, OTHER, CAVIAR - OPERATIONS WITH SALES"/>
    <tableColumn id="3" xr3:uid="{00000000-0010-0000-1600-000003000000}" name="AQUACULTURE, OTHER, CAVIAR - PRICE RECEIVED, MEASURED IN $ / LB"/>
    <tableColumn id="4" xr3:uid="{00000000-0010-0000-1600-000004000000}" name="AQUACULTURE, OTHER, CAVIAR - SALES, MEASURED IN $"/>
    <tableColumn id="5" xr3:uid="{00000000-0010-0000-1600-000005000000}" name="AQUACULTURE, OTHER, CAVIAR - SALES, MEASURED IN LB"/>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T_CLAMS" displayName="T_CLAMS" ref="A1:C5" totalsRowShown="0">
  <autoFilter ref="A1:C5" xr:uid="{00000000-0009-0000-0100-000018000000}"/>
  <tableColumns count="3">
    <tableColumn id="1" xr3:uid="{00000000-0010-0000-1700-000001000000}" name="YEAR"/>
    <tableColumn id="2" xr3:uid="{00000000-0010-0000-1700-000002000000}" name="MOLLUSKS, CLAMS - OPERATIONS WITH SALES"/>
    <tableColumn id="3" xr3:uid="{00000000-0010-0000-1700-000003000000}" name="MOLLUSKS, CLAMS - SALES, MEASURED IN $"/>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T_CLAMS___EXCL_GEODUCK___HARD___M" displayName="T_CLAMS___EXCL_GEODUCK___HARD___M" ref="A1:C3" totalsRowShown="0">
  <autoFilter ref="A1:C3" xr:uid="{00000000-0009-0000-0100-000019000000}"/>
  <tableColumns count="3">
    <tableColumn id="1" xr3:uid="{00000000-0010-0000-1800-000001000000}" name="YEAR"/>
    <tableColumn id="2" xr3:uid="{00000000-0010-0000-1800-000002000000}" name="MOLLUSKS, CLAMS, (EXCL GEODUCK &amp; HARD &amp; MANILA) - OPERATIONS WITH SALES"/>
    <tableColumn id="3" xr3:uid="{00000000-0010-0000-1800-000003000000}" name="MOLLUSKS, CLAMS, (EXCL GEODUCK &amp; HARD &amp; MANILA) - SALES, MEASURED IN $"/>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T_CLAMS__HARD" displayName="T_CLAMS__HARD" ref="A1:C2" totalsRowShown="0">
  <autoFilter ref="A1:C2" xr:uid="{00000000-0009-0000-0100-00001A000000}"/>
  <tableColumns count="3">
    <tableColumn id="1" xr3:uid="{00000000-0010-0000-1900-000001000000}" name="YEAR"/>
    <tableColumn id="2" xr3:uid="{00000000-0010-0000-1900-000002000000}" name="MOLLUSKS, CLAMS, HARD - OPERATIONS WITH SALES"/>
    <tableColumn id="3" xr3:uid="{00000000-0010-0000-1900-000003000000}" name="MOLLUSKS, CLAMS, HARD - SALES, MEASURED IN $"/>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T_CLAMS__MANILA" displayName="T_CLAMS__MANILA" ref="A1:C5" totalsRowShown="0">
  <autoFilter ref="A1:C5" xr:uid="{00000000-0009-0000-0100-00001B000000}"/>
  <tableColumns count="3">
    <tableColumn id="1" xr3:uid="{00000000-0010-0000-1A00-000001000000}" name="YEAR"/>
    <tableColumn id="2" xr3:uid="{00000000-0010-0000-1A00-000002000000}" name="MOLLUSKS, CLAMS, MANILA - OPERATIONS WITH SALES"/>
    <tableColumn id="3" xr3:uid="{00000000-0010-0000-1A00-000003000000}" name="MOLLUSKS, CLAMS, MANILA - SALES, MEASURED IN $"/>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T_CLAMS__MANILA__LARVAE___SEED" displayName="T_CLAMS__MANILA__LARVAE___SEED" ref="A1:C2" totalsRowShown="0">
  <autoFilter ref="A1:C2" xr:uid="{00000000-0009-0000-0100-00001C000000}"/>
  <tableColumns count="3">
    <tableColumn id="1" xr3:uid="{00000000-0010-0000-1B00-000001000000}" name="YEAR"/>
    <tableColumn id="2" xr3:uid="{00000000-0010-0000-1B00-000002000000}" name="MOLLUSKS, CLAMS, MANILA, LARVAE &amp; SEED - OPERATIONS WITH SALES"/>
    <tableColumn id="3" xr3:uid="{00000000-0010-0000-1B00-000003000000}" name="MOLLUSKS, CLAMS, MANILA, LARVAE &amp; SEED - SALES, MEASURED IN $"/>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_ABALONE" displayName="T_ABALONE" ref="A1:C5" totalsRowShown="0">
  <autoFilter ref="A1:C5" xr:uid="{00000000-0009-0000-0100-000002000000}"/>
  <tableColumns count="3">
    <tableColumn id="1" xr3:uid="{00000000-0010-0000-0100-000001000000}" name="YEAR"/>
    <tableColumn id="2" xr3:uid="{00000000-0010-0000-0100-000002000000}" name="MOLLUSKS, ABALONE - OPERATIONS WITH SALES"/>
    <tableColumn id="3" xr3:uid="{00000000-0010-0000-0100-000003000000}" name="MOLLUSKS, ABALONE - SALES, MEASURED IN $"/>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T_CRAWFISH__FOR_FOOD" displayName="T_CRAWFISH__FOR_FOOD" ref="A1:C4" totalsRowShown="0">
  <autoFilter ref="A1:C4" xr:uid="{00000000-0009-0000-0100-00001D000000}"/>
  <tableColumns count="3">
    <tableColumn id="1" xr3:uid="{00000000-0010-0000-1C00-000001000000}" name="YEAR"/>
    <tableColumn id="2" xr3:uid="{00000000-0010-0000-1C00-000002000000}" name="CRUSTACEANS, CRAWFISH, FOR FOOD - OPERATIONS WITH SALES"/>
    <tableColumn id="3" xr3:uid="{00000000-0010-0000-1C00-000003000000}" name="CRUSTACEANS, CRAWFISH, FOR FOOD - SALES, MEASURED IN $"/>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T_CRAWFISH__FOR_FOOD__FOODSIZE" displayName="T_CRAWFISH__FOR_FOOD__FOODSIZE" ref="A1:E2" totalsRowShown="0">
  <autoFilter ref="A1:E2" xr:uid="{00000000-0009-0000-0100-00001E000000}"/>
  <tableColumns count="5">
    <tableColumn id="1" xr3:uid="{00000000-0010-0000-1D00-000001000000}" name="YEAR"/>
    <tableColumn id="2" xr3:uid="{00000000-0010-0000-1D00-000002000000}" name="CRUSTACEANS, CRAWFISH, FOR FOOD, FOODSIZE - OPERATIONS WITH SALES"/>
    <tableColumn id="3" xr3:uid="{00000000-0010-0000-1D00-000003000000}" name="CRUSTACEANS, CRAWFISH, FOR FOOD, FOODSIZE - PRICE RECEIVED, MEASURED IN $ / LB"/>
    <tableColumn id="4" xr3:uid="{00000000-0010-0000-1D00-000004000000}" name="CRUSTACEANS, CRAWFISH, FOR FOOD, FOODSIZE - SALES, MEASURED IN $"/>
    <tableColumn id="5" xr3:uid="{00000000-0010-0000-1D00-000005000000}" name="CRUSTACEANS, CRAWFISH, FOR FOOD, FOODSIZE - SALES, MEASURED IN LB"/>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E000000}" name="T_FRESHWATER_EGG_LAYERS___SALTWAT" displayName="T_FRESHWATER_EGG_LAYERS___SALTWAT" ref="A1:E2" totalsRowShown="0">
  <autoFilter ref="A1:E2" xr:uid="{00000000-0009-0000-0100-000021000000}"/>
  <tableColumns count="5">
    <tableColumn id="1" xr3:uid="{00000000-0010-0000-1E00-000001000000}" name="YEAR"/>
    <tableColumn id="2" xr3:uid="{00000000-0010-0000-1E00-000002000000}" name="ORNAMENTAL FISH, FRESHWATER EGG LAYERS &amp; SALTWATER - OPERATIONS WITH SALES"/>
    <tableColumn id="3" xr3:uid="{00000000-0010-0000-1E00-000003000000}" name="ORNAMENTAL FISH, FRESHWATER EGG LAYERS &amp; SALTWATER - PRICE RECEIVED, MEASURED IN $ / HEAD"/>
    <tableColumn id="4" xr3:uid="{00000000-0010-0000-1E00-000004000000}" name="ORNAMENTAL FISH, FRESHWATER EGG LAYERS &amp; SALTWATER - SALES, MEASURED IN $"/>
    <tableColumn id="5" xr3:uid="{00000000-0010-0000-1E00-000005000000}" name="ORNAMENTAL FISH, FRESHWATER EGG LAYERS &amp; SALTWATER - SALES, MEASURED IN HEAD"/>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F000000}" name="T_FRESHWATER__EGG_LAYERS" displayName="T_FRESHWATER__EGG_LAYERS" ref="A1:E2" totalsRowShown="0">
  <autoFilter ref="A1:E2" xr:uid="{00000000-0009-0000-0100-00001F000000}"/>
  <tableColumns count="5">
    <tableColumn id="1" xr3:uid="{00000000-0010-0000-1F00-000001000000}" name="YEAR"/>
    <tableColumn id="2" xr3:uid="{00000000-0010-0000-1F00-000002000000}" name="ORNAMENTAL FISH, FRESHWATER, EGG LAYERS - OPERATIONS WITH SALES"/>
    <tableColumn id="3" xr3:uid="{00000000-0010-0000-1F00-000003000000}" name="ORNAMENTAL FISH, FRESHWATER, EGG LAYERS - PRICE RECEIVED, MEASURED IN $ / HEAD"/>
    <tableColumn id="4" xr3:uid="{00000000-0010-0000-1F00-000004000000}" name="ORNAMENTAL FISH, FRESHWATER, EGG LAYERS - SALES, MEASURED IN $"/>
    <tableColumn id="5" xr3:uid="{00000000-0010-0000-1F00-000005000000}" name="ORNAMENTAL FISH, FRESHWATER, EGG LAYERS - SALES, MEASURED IN HEAD"/>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0000000}" name="T_FRESHWATER__LIVE_BEARERS" displayName="T_FRESHWATER__LIVE_BEARERS" ref="A1:E5" totalsRowShown="0">
  <autoFilter ref="A1:E5" xr:uid="{00000000-0009-0000-0100-000020000000}"/>
  <tableColumns count="5">
    <tableColumn id="1" xr3:uid="{00000000-0010-0000-2000-000001000000}" name="YEAR"/>
    <tableColumn id="2" xr3:uid="{00000000-0010-0000-2000-000002000000}" name="ORNAMENTAL FISH, FRESHWATER, LIVE BEARERS - OPERATIONS WITH SALES"/>
    <tableColumn id="3" xr3:uid="{00000000-0010-0000-2000-000003000000}" name="ORNAMENTAL FISH, FRESHWATER, LIVE BEARERS - PRICE RECEIVED, MEASURED IN $ / HEAD"/>
    <tableColumn id="4" xr3:uid="{00000000-0010-0000-2000-000004000000}" name="ORNAMENTAL FISH, FRESHWATER, LIVE BEARERS - SALES, MEASURED IN $"/>
    <tableColumn id="5" xr3:uid="{00000000-0010-0000-2000-000005000000}" name="ORNAMENTAL FISH, FRESHWATER, LIVE BEARERS - SALES, MEASURED IN HEAD"/>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T_FROGS" displayName="T_FROGS" ref="A1:E2" totalsRowShown="0">
  <autoFilter ref="A1:E2" xr:uid="{00000000-0009-0000-0100-000022000000}"/>
  <tableColumns count="5">
    <tableColumn id="1" xr3:uid="{00000000-0010-0000-2100-000001000000}" name="YEAR"/>
    <tableColumn id="2" xr3:uid="{00000000-0010-0000-2100-000002000000}" name="AQUACULTURE, OTHER, FROGS - OPERATIONS WITH SALES"/>
    <tableColumn id="3" xr3:uid="{00000000-0010-0000-2100-000003000000}" name="AQUACULTURE, OTHER, FROGS - PRICE RECEIVED, MEASURED IN $ / HEAD"/>
    <tableColumn id="4" xr3:uid="{00000000-0010-0000-2100-000004000000}" name="AQUACULTURE, OTHER, FROGS - SALES, MEASURED IN $"/>
    <tableColumn id="5" xr3:uid="{00000000-0010-0000-2100-000005000000}" name="AQUACULTURE, OTHER, FROGS - SALES, MEASURED IN HEAD"/>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T_GOLDFISH" displayName="T_GOLDFISH" ref="A1:E5" totalsRowShown="0">
  <autoFilter ref="A1:E5" xr:uid="{00000000-0009-0000-0100-000023000000}"/>
  <tableColumns count="5">
    <tableColumn id="1" xr3:uid="{00000000-0010-0000-2200-000001000000}" name="YEAR"/>
    <tableColumn id="2" xr3:uid="{00000000-0010-0000-2200-000002000000}" name="ORNAMENTAL FISH, GOLDFISH - OPERATIONS WITH SALES"/>
    <tableColumn id="3" xr3:uid="{00000000-0010-0000-2200-000003000000}" name="ORNAMENTAL FISH, GOLDFISH - PRICE RECEIVED, MEASURED IN $ / HEAD"/>
    <tableColumn id="4" xr3:uid="{00000000-0010-0000-2200-000004000000}" name="ORNAMENTAL FISH, GOLDFISH - SALES, MEASURED IN $"/>
    <tableColumn id="5" xr3:uid="{00000000-0010-0000-2200-000005000000}" name="ORNAMENTAL FISH, GOLDFISH - SALES, MEASURED IN HEAD"/>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T_KOI" displayName="T_KOI" ref="A1:E6" totalsRowShown="0">
  <autoFilter ref="A1:E6" xr:uid="{00000000-0009-0000-0100-000024000000}"/>
  <tableColumns count="5">
    <tableColumn id="1" xr3:uid="{00000000-0010-0000-2300-000001000000}" name="YEAR"/>
    <tableColumn id="2" xr3:uid="{00000000-0010-0000-2300-000002000000}" name="ORNAMENTAL FISH, KOI - OPERATIONS WITH SALES"/>
    <tableColumn id="3" xr3:uid="{00000000-0010-0000-2300-000003000000}" name="ORNAMENTAL FISH, KOI - PRICE RECEIVED, MEASURED IN $ / HEAD"/>
    <tableColumn id="4" xr3:uid="{00000000-0010-0000-2300-000004000000}" name="ORNAMENTAL FISH, KOI - SALES, MEASURED IN $"/>
    <tableColumn id="5" xr3:uid="{00000000-0010-0000-2300-000005000000}" name="ORNAMENTAL FISH, KOI - SALES, MEASURED IN HEAD"/>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T_LOBSTER" displayName="T_LOBSTER" ref="A1:C2" totalsRowShown="0">
  <autoFilter ref="A1:C2" xr:uid="{00000000-0009-0000-0100-000025000000}"/>
  <tableColumns count="3">
    <tableColumn id="1" xr3:uid="{00000000-0010-0000-2400-000001000000}" name="YEAR"/>
    <tableColumn id="2" xr3:uid="{00000000-0010-0000-2400-000002000000}" name="CRUSTACEANS, LOBSTER - OPERATIONS WITH SALES"/>
    <tableColumn id="3" xr3:uid="{00000000-0010-0000-2400-000003000000}" name="CRUSTACEANS, LOBSTER - SALES, MEASURED IN $"/>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T_LOBSTER__FOODSIZE" displayName="T_LOBSTER__FOODSIZE" ref="A1:G2" totalsRowShown="0">
  <autoFilter ref="A1:G2" xr:uid="{00000000-0009-0000-0100-000026000000}"/>
  <tableColumns count="7">
    <tableColumn id="1" xr3:uid="{00000000-0010-0000-2500-000001000000}" name="YEAR"/>
    <tableColumn id="2" xr3:uid="{00000000-0010-0000-2500-000002000000}" name="CRUSTACEANS, LOBSTER, FOODSIZE - OPERATIONS WITH SALES"/>
    <tableColumn id="3" xr3:uid="{00000000-0010-0000-2500-000003000000}" name="CRUSTACEANS, LOBSTER, FOODSIZE - PRICE RECEIVED, MEASURED IN $ / LB"/>
    <tableColumn id="4" xr3:uid="{00000000-0010-0000-2500-000004000000}" name="CRUSTACEANS, LOBSTER, FOODSIZE - SALES, MEASURED IN $"/>
    <tableColumn id="5" xr3:uid="{00000000-0010-0000-2500-000005000000}" name="CRUSTACEANS, LOBSTER, FOODSIZE - SALES, MEASURED IN HEAD"/>
    <tableColumn id="6" xr3:uid="{00000000-0010-0000-2500-000006000000}" name="CRUSTACEANS, LOBSTER, FOODSIZE - SALES, MEASURED IN HEAD / LB"/>
    <tableColumn id="7" xr3:uid="{00000000-0010-0000-2500-000007000000}" name="CRUSTACEANS, LOBSTER, FOODSIZE - SALES, MEASURED IN LB"/>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_ABALONE__FOODSIZE" displayName="T_ABALONE__FOODSIZE" ref="A1:G2" totalsRowShown="0">
  <autoFilter ref="A1:G2" xr:uid="{00000000-0009-0000-0100-000003000000}"/>
  <tableColumns count="7">
    <tableColumn id="1" xr3:uid="{00000000-0010-0000-0200-000001000000}" name="YEAR"/>
    <tableColumn id="2" xr3:uid="{00000000-0010-0000-0200-000002000000}" name="MOLLUSKS, ABALONE, FOODSIZE - OPERATIONS WITH SALES"/>
    <tableColumn id="3" xr3:uid="{00000000-0010-0000-0200-000003000000}" name="MOLLUSKS, ABALONE, FOODSIZE - PRICE RECEIVED, MEASURED IN $ / LB"/>
    <tableColumn id="4" xr3:uid="{00000000-0010-0000-0200-000004000000}" name="MOLLUSKS, ABALONE, FOODSIZE - SALES, MEASURED IN $"/>
    <tableColumn id="5" xr3:uid="{00000000-0010-0000-0200-000005000000}" name="MOLLUSKS, ABALONE, FOODSIZE - SALES, MEASURED IN HEAD"/>
    <tableColumn id="6" xr3:uid="{00000000-0010-0000-0200-000006000000}" name="MOLLUSKS, ABALONE, FOODSIZE - SALES, MEASURED IN HEAD / LB"/>
    <tableColumn id="7" xr3:uid="{00000000-0010-0000-0200-000007000000}" name="MOLLUSKS, ABALONE, FOODSIZE - SALES, MEASURED IN LB"/>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T_OTHER_SPECIES" displayName="T_OTHER_SPECIES" ref="A1:I5" totalsRowShown="0">
  <autoFilter ref="A1:I5" xr:uid="{00000000-0009-0000-0100-000027000000}"/>
  <tableColumns count="9">
    <tableColumn id="1" xr3:uid="{00000000-0010-0000-2600-000001000000}" name="YEAR"/>
    <tableColumn id="2" xr3:uid="{00000000-0010-0000-2600-000002000000}" name="AQUACULTURE, OTHER, OTHER SPECIES - OPERATIONS WITH SALES"/>
    <tableColumn id="3" xr3:uid="{00000000-0010-0000-2600-000003000000}" name="AQUACULTURE, OTHER, OTHER SPECIES - SALES, MEASURED IN $"/>
    <tableColumn id="4" xr3:uid="{00000000-0010-0000-2600-000004000000}" name="FOOD FISH, OTHER SPECIES - OPERATIONS WITH SALES"/>
    <tableColumn id="5" xr3:uid="{00000000-0010-0000-2600-000005000000}" name="FOOD FISH, OTHER SPECIES - SALES, MEASURED IN $"/>
    <tableColumn id="6" xr3:uid="{00000000-0010-0000-2600-000006000000}" name="MOLLUSKS, OTHER SPECIES - OPERATIONS WITH SALES"/>
    <tableColumn id="7" xr3:uid="{00000000-0010-0000-2600-000007000000}" name="MOLLUSKS, OTHER SPECIES - SALES, MEASURED IN $"/>
    <tableColumn id="8" xr3:uid="{00000000-0010-0000-2600-000008000000}" name="ORNAMENTAL FISH, OTHER SPECIES - OPERATIONS WITH SALES"/>
    <tableColumn id="9" xr3:uid="{00000000-0010-0000-2600-000009000000}" name="ORNAMENTAL FISH, OTHER SPECIES - SALES, MEASURED IN $"/>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T_OYSTERS" displayName="T_OYSTERS" ref="A1:C4" totalsRowShown="0">
  <autoFilter ref="A1:C4" xr:uid="{00000000-0009-0000-0100-000028000000}"/>
  <tableColumns count="3">
    <tableColumn id="1" xr3:uid="{00000000-0010-0000-2700-000001000000}" name="YEAR"/>
    <tableColumn id="2" xr3:uid="{00000000-0010-0000-2700-000002000000}" name="MOLLUSKS, OYSTERS - OPERATIONS WITH SALES"/>
    <tableColumn id="3" xr3:uid="{00000000-0010-0000-2700-000003000000}" name="MOLLUSKS, OYSTERS - SALES, MEASURED IN $"/>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T_OYSTERS__PACIFIC" displayName="T_OYSTERS__PACIFIC" ref="A1:C4" totalsRowShown="0">
  <autoFilter ref="A1:C4" xr:uid="{00000000-0009-0000-0100-000029000000}"/>
  <tableColumns count="3">
    <tableColumn id="1" xr3:uid="{00000000-0010-0000-2800-000001000000}" name="YEAR"/>
    <tableColumn id="2" xr3:uid="{00000000-0010-0000-2800-000002000000}" name="MOLLUSKS, OYSTERS, PACIFIC - OPERATIONS WITH SALES"/>
    <tableColumn id="3" xr3:uid="{00000000-0010-0000-2800-000003000000}" name="MOLLUSKS, OYSTERS, PACIFIC - SALES, MEASURED IN $"/>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T_OYSTERS__PACIFIC__LARVAE___SEED" displayName="T_OYSTERS__PACIFIC__LARVAE___SEED" ref="A1:C2" totalsRowShown="0">
  <autoFilter ref="A1:C2" xr:uid="{00000000-0009-0000-0100-00002A000000}"/>
  <tableColumns count="3">
    <tableColumn id="1" xr3:uid="{00000000-0010-0000-2900-000001000000}" name="YEAR"/>
    <tableColumn id="2" xr3:uid="{00000000-0010-0000-2900-000002000000}" name="MOLLUSKS, OYSTERS, PACIFIC, LARVAE &amp; SEED - OPERATIONS WITH SALES"/>
    <tableColumn id="3" xr3:uid="{00000000-0010-0000-2900-000003000000}" name="MOLLUSKS, OYSTERS, PACIFIC, LARVAE &amp; SEED - SALES, MEASURED IN $"/>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T_PRAWNS__FRESHWATER" displayName="T_PRAWNS__FRESHWATER" ref="A1:C5" totalsRowShown="0">
  <autoFilter ref="A1:C5" xr:uid="{00000000-0009-0000-0100-00002B000000}"/>
  <tableColumns count="3">
    <tableColumn id="1" xr3:uid="{00000000-0010-0000-2A00-000001000000}" name="YEAR"/>
    <tableColumn id="2" xr3:uid="{00000000-0010-0000-2A00-000002000000}" name="CRUSTACEANS, PRAWNS, FRESHWATER - OPERATIONS WITH SALES"/>
    <tableColumn id="3" xr3:uid="{00000000-0010-0000-2A00-000003000000}" name="CRUSTACEANS, PRAWNS, FRESHWATER - SALES, MEASURED IN $"/>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T_PRAWNS__FRESHWATER__FOODSIZE" displayName="T_PRAWNS__FRESHWATER__FOODSIZE" ref="A1:G2" totalsRowShown="0">
  <autoFilter ref="A1:G2" xr:uid="{00000000-0009-0000-0100-00002C000000}"/>
  <tableColumns count="7">
    <tableColumn id="1" xr3:uid="{00000000-0010-0000-2B00-000001000000}" name="YEAR"/>
    <tableColumn id="2" xr3:uid="{00000000-0010-0000-2B00-000002000000}" name="CRUSTACEANS, PRAWNS, FRESHWATER, FOODSIZE - OPERATIONS WITH SALES"/>
    <tableColumn id="3" xr3:uid="{00000000-0010-0000-2B00-000003000000}" name="CRUSTACEANS, PRAWNS, FRESHWATER, FOODSIZE - PRICE RECEIVED, MEASURED IN $ / LB"/>
    <tableColumn id="4" xr3:uid="{00000000-0010-0000-2B00-000004000000}" name="CRUSTACEANS, PRAWNS, FRESHWATER, FOODSIZE - SALES, MEASURED IN $"/>
    <tableColumn id="5" xr3:uid="{00000000-0010-0000-2B00-000005000000}" name="CRUSTACEANS, PRAWNS, FRESHWATER, FOODSIZE - SALES, MEASURED IN HEAD"/>
    <tableColumn id="6" xr3:uid="{00000000-0010-0000-2B00-000006000000}" name="CRUSTACEANS, PRAWNS, FRESHWATER, FOODSIZE - SALES, MEASURED IN HEAD / LB"/>
    <tableColumn id="7" xr3:uid="{00000000-0010-0000-2B00-000007000000}" name="CRUSTACEANS, PRAWNS, FRESHWATER, FOODSIZE - SALES, MEASURED IN LB"/>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T_SALTWATER" displayName="T_SALTWATER" ref="A1:E4" totalsRowShown="0">
  <autoFilter ref="A1:E4" xr:uid="{00000000-0009-0000-0100-00002D000000}"/>
  <tableColumns count="5">
    <tableColumn id="1" xr3:uid="{00000000-0010-0000-2C00-000001000000}" name="YEAR"/>
    <tableColumn id="2" xr3:uid="{00000000-0010-0000-2C00-000002000000}" name="ORNAMENTAL FISH, SALTWATER - OPERATIONS WITH SALES"/>
    <tableColumn id="3" xr3:uid="{00000000-0010-0000-2C00-000003000000}" name="ORNAMENTAL FISH, SALTWATER - PRICE RECEIVED, MEASURED IN $ / HEAD"/>
    <tableColumn id="4" xr3:uid="{00000000-0010-0000-2C00-000004000000}" name="ORNAMENTAL FISH, SALTWATER - SALES, MEASURED IN $"/>
    <tableColumn id="5" xr3:uid="{00000000-0010-0000-2C00-000005000000}" name="ORNAMENTAL FISH, SALTWATER - SALES, MEASURED IN HEAD"/>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T_SHRIMP__SALTWATER" displayName="T_SHRIMP__SALTWATER" ref="A1:C6" totalsRowShown="0">
  <autoFilter ref="A1:C6" xr:uid="{00000000-0009-0000-0100-00002E000000}"/>
  <tableColumns count="3">
    <tableColumn id="1" xr3:uid="{00000000-0010-0000-2D00-000001000000}" name="YEAR"/>
    <tableColumn id="2" xr3:uid="{00000000-0010-0000-2D00-000002000000}" name="CRUSTACEANS, SHRIMP, SALTWATER - OPERATIONS WITH SALES"/>
    <tableColumn id="3" xr3:uid="{00000000-0010-0000-2D00-000003000000}" name="CRUSTACEANS, SHRIMP, SALTWATER - SALES, MEASURED IN $"/>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T_SHRIMP__SALTWATER__BROODSTOCK" displayName="T_SHRIMP__SALTWATER__BROODSTOCK" ref="A1:D2" totalsRowShown="0">
  <autoFilter ref="A1:D2" xr:uid="{00000000-0009-0000-0100-00002F000000}"/>
  <tableColumns count="4">
    <tableColumn id="1" xr3:uid="{00000000-0010-0000-2E00-000001000000}" name="YEAR"/>
    <tableColumn id="2" xr3:uid="{00000000-0010-0000-2E00-000002000000}" name="CRUSTACEANS, SHRIMP, SALTWATER, BROODSTOCK - OPERATIONS WITH SALES"/>
    <tableColumn id="3" xr3:uid="{00000000-0010-0000-2E00-000003000000}" name="CRUSTACEANS, SHRIMP, SALTWATER, BROODSTOCK - SALES, MEASURED IN $"/>
    <tableColumn id="4" xr3:uid="{00000000-0010-0000-2E00-000004000000}" name="CRUSTACEANS, SHRIMP, SALTWATER, BROODSTOCK - SALES, MEASURED IN HEAD"/>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F000000}" name="T_SHRIMP__SALTWATER__FOODSIZE" displayName="T_SHRIMP__SALTWATER__FOODSIZE" ref="A1:G2" totalsRowShown="0">
  <autoFilter ref="A1:G2" xr:uid="{00000000-0009-0000-0100-000030000000}"/>
  <tableColumns count="7">
    <tableColumn id="1" xr3:uid="{00000000-0010-0000-2F00-000001000000}" name="YEAR"/>
    <tableColumn id="2" xr3:uid="{00000000-0010-0000-2F00-000002000000}" name="CRUSTACEANS, SHRIMP, SALTWATER, FOODSIZE - OPERATIONS WITH SALES"/>
    <tableColumn id="3" xr3:uid="{00000000-0010-0000-2F00-000003000000}" name="CRUSTACEANS, SHRIMP, SALTWATER, FOODSIZE - PRICE RECEIVED, MEASURED IN $ / LB"/>
    <tableColumn id="4" xr3:uid="{00000000-0010-0000-2F00-000004000000}" name="CRUSTACEANS, SHRIMP, SALTWATER, FOODSIZE - SALES, MEASURED IN $"/>
    <tableColumn id="5" xr3:uid="{00000000-0010-0000-2F00-000005000000}" name="CRUSTACEANS, SHRIMP, SALTWATER, FOODSIZE - SALES, MEASURED IN HEAD"/>
    <tableColumn id="6" xr3:uid="{00000000-0010-0000-2F00-000006000000}" name="CRUSTACEANS, SHRIMP, SALTWATER, FOODSIZE - SALES, MEASURED IN HEAD / LB"/>
    <tableColumn id="7" xr3:uid="{00000000-0010-0000-2F00-000007000000}" name="CRUSTACEANS, SHRIMP, SALTWATER, FOODSIZE - SALES, MEASURED IN LB"/>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_ALGAE" displayName="T_ALGAE" ref="A1:C4" totalsRowShown="0">
  <autoFilter ref="A1:C4" xr:uid="{00000000-0009-0000-0100-000004000000}"/>
  <tableColumns count="3">
    <tableColumn id="1" xr3:uid="{00000000-0010-0000-0300-000001000000}" name="YEAR"/>
    <tableColumn id="2" xr3:uid="{00000000-0010-0000-0300-000002000000}" name="AQUACULTURE, OTHER, ALGAE - OPERATIONS WITH SALES"/>
    <tableColumn id="3" xr3:uid="{00000000-0010-0000-0300-000003000000}" name="AQUACULTURE, OTHER, ALGAE - SALES, MEASURED IN $"/>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30000000}" name="T_SHRIMP__SALTWATER__LARVAE___SEE" displayName="T_SHRIMP__SALTWATER__LARVAE___SEE" ref="A1:C2" totalsRowShown="0">
  <autoFilter ref="A1:C2" xr:uid="{00000000-0009-0000-0100-000031000000}"/>
  <tableColumns count="3">
    <tableColumn id="1" xr3:uid="{00000000-0010-0000-3000-000001000000}" name="YEAR"/>
    <tableColumn id="2" xr3:uid="{00000000-0010-0000-3000-000002000000}" name="CRUSTACEANS, SHRIMP, SALTWATER, LARVAE &amp; SEED - OPERATIONS WITH SALES"/>
    <tableColumn id="3" xr3:uid="{00000000-0010-0000-3000-000003000000}" name="CRUSTACEANS, SHRIMP, SALTWATER, LARVAE &amp; SEED - SALES, MEASURED IN $"/>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31000000}" name="T_SNAILS" displayName="T_SNAILS" ref="A1:G2" totalsRowShown="0">
  <autoFilter ref="A1:G2" xr:uid="{00000000-0009-0000-0100-000032000000}"/>
  <tableColumns count="7">
    <tableColumn id="1" xr3:uid="{00000000-0010-0000-3100-000001000000}" name="YEAR"/>
    <tableColumn id="2" xr3:uid="{00000000-0010-0000-3100-000002000000}" name="AQUACULTURE, OTHER, SNAILS - OPERATIONS WITH SALES"/>
    <tableColumn id="3" xr3:uid="{00000000-0010-0000-3100-000003000000}" name="AQUACULTURE, OTHER, SNAILS - PRICE RECEIVED, MEASURED IN $ / HEAD"/>
    <tableColumn id="4" xr3:uid="{00000000-0010-0000-3100-000004000000}" name="AQUACULTURE, OTHER, SNAILS - SALES, MEASURED IN $"/>
    <tableColumn id="5" xr3:uid="{00000000-0010-0000-3100-000005000000}" name="AQUACULTURE, OTHER, SNAILS - SALES, MEASURED IN HEAD"/>
    <tableColumn id="6" xr3:uid="{00000000-0010-0000-3100-000006000000}" name="AQUACULTURE, OTHER, SNAILS - SALES, MEASURED IN LB"/>
    <tableColumn id="7" xr3:uid="{00000000-0010-0000-3100-000007000000}" name="AQUACULTURE, OTHER, SNAILS - SALES, MEASURED IN LB / HEAD"/>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2000000}" name="T_STURGEON" displayName="T_STURGEON" ref="A1:C3" totalsRowShown="0">
  <autoFilter ref="A1:C3" xr:uid="{00000000-0009-0000-0100-000033000000}"/>
  <tableColumns count="3">
    <tableColumn id="1" xr3:uid="{00000000-0010-0000-3200-000001000000}" name="YEAR"/>
    <tableColumn id="2" xr3:uid="{00000000-0010-0000-3200-000002000000}" name="FOOD FISH, STURGEON - OPERATIONS WITH SALES"/>
    <tableColumn id="3" xr3:uid="{00000000-0010-0000-3200-000003000000}" name="FOOD FISH, STURGEON - SALES, MEASURED IN $"/>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3000000}" name="T_SUNFISH" displayName="T_SUNFISH" ref="A1:B2" totalsRowShown="0">
  <autoFilter ref="A1:B2" xr:uid="{00000000-0009-0000-0100-000034000000}"/>
  <tableColumns count="2">
    <tableColumn id="1" xr3:uid="{00000000-0010-0000-3300-000001000000}" name="YEAR"/>
    <tableColumn id="2" xr3:uid="{00000000-0010-0000-3300-000002000000}" name="SPORT FISH, SUNFISH - SALES, MEASURED IN $"/>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4000000}" name="T_THREADFIN__PACIFIC" displayName="T_THREADFIN__PACIFIC" ref="A1:C2" totalsRowShown="0">
  <autoFilter ref="A1:C2" xr:uid="{00000000-0009-0000-0100-000035000000}"/>
  <tableColumns count="3">
    <tableColumn id="1" xr3:uid="{00000000-0010-0000-3400-000001000000}" name="YEAR"/>
    <tableColumn id="2" xr3:uid="{00000000-0010-0000-3400-000002000000}" name="FOOD FISH, THREADFIN, PACIFIC - OPERATIONS WITH SALES"/>
    <tableColumn id="3" xr3:uid="{00000000-0010-0000-3400-000003000000}" name="FOOD FISH, THREADFIN, PACIFIC - SALES, MEASURED IN $"/>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5000000}" name="T_THREADFIN__PACIFIC__FINGERLINGS" displayName="T_THREADFIN__PACIFIC__FINGERLINGS" ref="A1:E2" totalsRowShown="0">
  <autoFilter ref="A1:E2" xr:uid="{00000000-0009-0000-0100-000036000000}"/>
  <tableColumns count="5">
    <tableColumn id="1" xr3:uid="{00000000-0010-0000-3500-000001000000}" name="YEAR"/>
    <tableColumn id="2" xr3:uid="{00000000-0010-0000-3500-000002000000}" name="FOOD FISH, THREADFIN, PACIFIC, FINGERLINGS &amp; FRY - OPERATIONS WITH SALES"/>
    <tableColumn id="3" xr3:uid="{00000000-0010-0000-3500-000003000000}" name="FOOD FISH, THREADFIN, PACIFIC, FINGERLINGS &amp; FRY - PRICE RECEIVED, MEASURED IN $ / 1,000 HEAD"/>
    <tableColumn id="4" xr3:uid="{00000000-0010-0000-3500-000004000000}" name="FOOD FISH, THREADFIN, PACIFIC, FINGERLINGS &amp; FRY - SALES, MEASURED IN $"/>
    <tableColumn id="5" xr3:uid="{00000000-0010-0000-3500-000005000000}" name="FOOD FISH, THREADFIN, PACIFIC, FINGERLINGS &amp; FRY - SALES, MEASURED IN HEAD"/>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6000000}" name="T_THREADFIN__PACIFIC__FOODSIZE" displayName="T_THREADFIN__PACIFIC__FOODSIZE" ref="A1:G2" totalsRowShown="0">
  <autoFilter ref="A1:G2" xr:uid="{00000000-0009-0000-0100-000037000000}"/>
  <tableColumns count="7">
    <tableColumn id="1" xr3:uid="{00000000-0010-0000-3600-000001000000}" name="YEAR"/>
    <tableColumn id="2" xr3:uid="{00000000-0010-0000-3600-000002000000}" name="FOOD FISH, THREADFIN, PACIFIC, FOODSIZE - OPERATIONS WITH SALES"/>
    <tableColumn id="3" xr3:uid="{00000000-0010-0000-3600-000003000000}" name="FOOD FISH, THREADFIN, PACIFIC, FOODSIZE - PRICE RECEIVED, MEASURED IN $ / LB"/>
    <tableColumn id="4" xr3:uid="{00000000-0010-0000-3600-000004000000}" name="FOOD FISH, THREADFIN, PACIFIC, FOODSIZE - SALES, MEASURED IN $"/>
    <tableColumn id="5" xr3:uid="{00000000-0010-0000-3600-000005000000}" name="FOOD FISH, THREADFIN, PACIFIC, FOODSIZE - SALES, MEASURED IN HEAD"/>
    <tableColumn id="6" xr3:uid="{00000000-0010-0000-3600-000006000000}" name="FOOD FISH, THREADFIN, PACIFIC, FOODSIZE - SALES, MEASURED IN LB"/>
    <tableColumn id="7" xr3:uid="{00000000-0010-0000-3600-000007000000}" name="FOOD FISH, THREADFIN, PACIFIC, FOODSIZE - SALES, MEASURED IN LB / HEAD"/>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7000000}" name="T_TILAPIA" displayName="T_TILAPIA" ref="A1:C6" totalsRowShown="0">
  <autoFilter ref="A1:C6" xr:uid="{00000000-0009-0000-0100-000038000000}"/>
  <tableColumns count="3">
    <tableColumn id="1" xr3:uid="{00000000-0010-0000-3700-000001000000}" name="YEAR"/>
    <tableColumn id="2" xr3:uid="{00000000-0010-0000-3700-000002000000}" name="FOOD FISH, TILAPIA - OPERATIONS WITH SALES"/>
    <tableColumn id="3" xr3:uid="{00000000-0010-0000-3700-000003000000}" name="FOOD FISH, TILAPIA - SALES, MEASURED IN $"/>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8000000}" name="T_TILAPIA__FINGERLINGS___FRY" displayName="T_TILAPIA__FINGERLINGS___FRY" ref="A1:E2" totalsRowShown="0">
  <autoFilter ref="A1:E2" xr:uid="{00000000-0009-0000-0100-000039000000}"/>
  <tableColumns count="5">
    <tableColumn id="1" xr3:uid="{00000000-0010-0000-3800-000001000000}" name="YEAR"/>
    <tableColumn id="2" xr3:uid="{00000000-0010-0000-3800-000002000000}" name="FOOD FISH, TILAPIA, FINGERLINGS &amp; FRY - OPERATIONS WITH SALES"/>
    <tableColumn id="3" xr3:uid="{00000000-0010-0000-3800-000003000000}" name="FOOD FISH, TILAPIA, FINGERLINGS &amp; FRY - PRICE RECEIVED, MEASURED IN $ / 1,000 HEAD"/>
    <tableColumn id="4" xr3:uid="{00000000-0010-0000-3800-000004000000}" name="FOOD FISH, TILAPIA, FINGERLINGS &amp; FRY - SALES, MEASURED IN $"/>
    <tableColumn id="5" xr3:uid="{00000000-0010-0000-3800-000005000000}" name="FOOD FISH, TILAPIA, FINGERLINGS &amp; FRY - SALES, MEASURED IN HEAD"/>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9000000}" name="T_TILAPIA__FOODSIZE" displayName="T_TILAPIA__FOODSIZE" ref="A1:G2" totalsRowShown="0">
  <autoFilter ref="A1:G2" xr:uid="{00000000-0009-0000-0100-00003A000000}"/>
  <tableColumns count="7">
    <tableColumn id="1" xr3:uid="{00000000-0010-0000-3900-000001000000}" name="YEAR"/>
    <tableColumn id="2" xr3:uid="{00000000-0010-0000-3900-000002000000}" name="FOOD FISH, TILAPIA, FOODSIZE - OPERATIONS WITH SALES"/>
    <tableColumn id="3" xr3:uid="{00000000-0010-0000-3900-000003000000}" name="FOOD FISH, TILAPIA, FOODSIZE - PRICE RECEIVED, MEASURED IN $ / LB"/>
    <tableColumn id="4" xr3:uid="{00000000-0010-0000-3900-000004000000}" name="FOOD FISH, TILAPIA, FOODSIZE - SALES, MEASURED IN $"/>
    <tableColumn id="5" xr3:uid="{00000000-0010-0000-3900-000005000000}" name="FOOD FISH, TILAPIA, FOODSIZE - SALES, MEASURED IN HEAD"/>
    <tableColumn id="6" xr3:uid="{00000000-0010-0000-3900-000006000000}" name="FOOD FISH, TILAPIA, FOODSIZE - SALES, MEASURED IN LB"/>
    <tableColumn id="7" xr3:uid="{00000000-0010-0000-3900-000007000000}" name="FOOD FISH, TILAPIA, FOODSIZE - SALES, MEASURED IN LB / HEAD"/>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_ALGAE__MICROALGAE" displayName="T_ALGAE__MICROALGAE" ref="A1:C4" totalsRowShown="0">
  <autoFilter ref="A1:C4" xr:uid="{00000000-0009-0000-0100-000005000000}"/>
  <tableColumns count="3">
    <tableColumn id="1" xr3:uid="{00000000-0010-0000-0400-000001000000}" name="YEAR"/>
    <tableColumn id="2" xr3:uid="{00000000-0010-0000-0400-000002000000}" name="AQUACULTURE, OTHER, ALGAE, MICROALGAE - OPERATIONS WITH SALES"/>
    <tableColumn id="3" xr3:uid="{00000000-0010-0000-0400-000003000000}" name="AQUACULTURE, OTHER, ALGAE, MICROALGAE - SALES, MEASURED IN $"/>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3A000000}" name="T_TILAPIA__STOCKERS" displayName="T_TILAPIA__STOCKERS" ref="A1:G2" totalsRowShown="0">
  <autoFilter ref="A1:G2" xr:uid="{00000000-0009-0000-0100-00003B000000}"/>
  <tableColumns count="7">
    <tableColumn id="1" xr3:uid="{00000000-0010-0000-3A00-000001000000}" name="YEAR"/>
    <tableColumn id="2" xr3:uid="{00000000-0010-0000-3A00-000002000000}" name="FOOD FISH, TILAPIA, STOCKERS - OPERATIONS WITH SALES"/>
    <tableColumn id="3" xr3:uid="{00000000-0010-0000-3A00-000003000000}" name="FOOD FISH, TILAPIA, STOCKERS - PRICE RECEIVED, MEASURED IN $ / LB"/>
    <tableColumn id="4" xr3:uid="{00000000-0010-0000-3A00-000004000000}" name="FOOD FISH, TILAPIA, STOCKERS - SALES, MEASURED IN $"/>
    <tableColumn id="5" xr3:uid="{00000000-0010-0000-3A00-000005000000}" name="FOOD FISH, TILAPIA, STOCKERS - SALES, MEASURED IN HEAD"/>
    <tableColumn id="6" xr3:uid="{00000000-0010-0000-3A00-000006000000}" name="FOOD FISH, TILAPIA, STOCKERS - SALES, MEASURED IN LB"/>
    <tableColumn id="7" xr3:uid="{00000000-0010-0000-3A00-000007000000}" name="FOOD FISH, TILAPIA, STOCKERS - SALES, MEASURED IN LB / HEAD"/>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3B000000}" name="T_TROUT" displayName="T_TROUT" ref="A1:I6" totalsRowShown="0">
  <autoFilter ref="A1:I6" xr:uid="{00000000-0009-0000-0100-00003C000000}"/>
  <tableColumns count="9">
    <tableColumn id="1" xr3:uid="{00000000-0010-0000-3B00-000001000000}" name="YEAR"/>
    <tableColumn id="2" xr3:uid="{00000000-0010-0000-3B00-000002000000}" name="FOOD FISH, TROUT - OPERATIONS WITH SALES"/>
    <tableColumn id="3" xr3:uid="{00000000-0010-0000-3B00-000003000000}" name="FOOD FISH, TROUT - OPERATIONS WITH SALES &amp; DISTRIBUTION"/>
    <tableColumn id="4" xr3:uid="{00000000-0010-0000-3B00-000004000000}" name="FOOD FISH, TROUT - SALES &amp; DISTRIBUTION, MEASURED IN $"/>
    <tableColumn id="5" xr3:uid="{00000000-0010-0000-3B00-000005000000}" name="FOOD FISH, TROUT - SALES, MEASURED IN $"/>
    <tableColumn id="6" xr3:uid="{00000000-0010-0000-3B00-000006000000}" name="FOOD FISH, TROUT, REPORTED BY LBS SOLD - OPERATIONS WITH SALES &amp; DISTRIBUTION"/>
    <tableColumn id="7" xr3:uid="{00000000-0010-0000-3B00-000007000000}" name="FOOD FISH, TROUT, REPORTED BY LBS SOLD - SALES &amp; DISTRIBUTION, MEASURED IN LB"/>
    <tableColumn id="8" xr3:uid="{00000000-0010-0000-3B00-000008000000}" name="FOOD FISH, TROUT, REPORTED BY NUMBER SOLD - OPERATIONS WITH SALES &amp; DISTRIBUTION"/>
    <tableColumn id="9" xr3:uid="{00000000-0010-0000-3B00-000009000000}" name="FOOD FISH, TROUT, REPORTED BY NUMBER SOLD - SALES &amp; DISTRIBUTION, MEASURED IN HEAD"/>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3C000000}" name="T_TROUT__FOODSIZE" displayName="T_TROUT__FOODSIZE" ref="A1:G2" totalsRowShown="0">
  <autoFilter ref="A1:G2" xr:uid="{00000000-0009-0000-0100-00003D000000}"/>
  <tableColumns count="7">
    <tableColumn id="1" xr3:uid="{00000000-0010-0000-3C00-000001000000}" name="YEAR"/>
    <tableColumn id="2" xr3:uid="{00000000-0010-0000-3C00-000002000000}" name="FOOD FISH, TROUT, FOODSIZE - OPERATIONS WITH SALES"/>
    <tableColumn id="3" xr3:uid="{00000000-0010-0000-3C00-000003000000}" name="FOOD FISH, TROUT, FOODSIZE - PRICE RECEIVED, MEASURED IN $ / LB"/>
    <tableColumn id="4" xr3:uid="{00000000-0010-0000-3C00-000004000000}" name="FOOD FISH, TROUT, FOODSIZE - SALES, MEASURED IN $"/>
    <tableColumn id="5" xr3:uid="{00000000-0010-0000-3C00-000005000000}" name="FOOD FISH, TROUT, FOODSIZE - SALES, MEASURED IN HEAD"/>
    <tableColumn id="6" xr3:uid="{00000000-0010-0000-3C00-000006000000}" name="FOOD FISH, TROUT, FOODSIZE - SALES, MEASURED IN LB"/>
    <tableColumn id="7" xr3:uid="{00000000-0010-0000-3C00-000007000000}" name="FOOD FISH, TROUT, FOODSIZE - SALES, MEASURED IN LB / HEAD"/>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3D000000}" name="T_TURTLES" displayName="T_TURTLES" ref="A1:C2" totalsRowShown="0">
  <autoFilter ref="A1:C2" xr:uid="{00000000-0009-0000-0100-00003E000000}"/>
  <tableColumns count="3">
    <tableColumn id="1" xr3:uid="{00000000-0010-0000-3D00-000001000000}" name="YEAR"/>
    <tableColumn id="2" xr3:uid="{00000000-0010-0000-3D00-000002000000}" name="AQUACULTURE, OTHER, TURTLES - OPERATIONS WITH SALES"/>
    <tableColumn id="3" xr3:uid="{00000000-0010-0000-3D00-000003000000}" name="AQUACULTURE, OTHER, TURTLES - SALES, MEASURED IN $"/>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3E000000}" name="T_TURTLES__WHOLE" displayName="T_TURTLES__WHOLE" ref="A1:E3" totalsRowShown="0">
  <autoFilter ref="A1:E3" xr:uid="{00000000-0009-0000-0100-00003F000000}"/>
  <tableColumns count="5">
    <tableColumn id="1" xr3:uid="{00000000-0010-0000-3E00-000001000000}" name="YEAR"/>
    <tableColumn id="2" xr3:uid="{00000000-0010-0000-3E00-000002000000}" name="AQUACULTURE, OTHER, TURTLES, WHOLE - OPERATIONS WITH SALES"/>
    <tableColumn id="3" xr3:uid="{00000000-0010-0000-3E00-000003000000}" name="AQUACULTURE, OTHER, TURTLES, WHOLE - PRICE RECEIVED, MEASURED IN $ / HEAD"/>
    <tableColumn id="4" xr3:uid="{00000000-0010-0000-3E00-000004000000}" name="AQUACULTURE, OTHER, TURTLES, WHOLE - SALES, MEASURED IN $"/>
    <tableColumn id="5" xr3:uid="{00000000-0010-0000-3E00-000005000000}" name="AQUACULTURE, OTHER, TURTLES, WHOLE - SALES, MEASURED IN HEAD"/>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_ALGAE__SEA_VEGETABLES" displayName="T_ALGAE__SEA_VEGETABLES" ref="A1:E4" totalsRowShown="0">
  <autoFilter ref="A1:E4" xr:uid="{00000000-0009-0000-0100-000006000000}"/>
  <tableColumns count="5">
    <tableColumn id="1" xr3:uid="{00000000-0010-0000-0500-000001000000}" name="YEAR"/>
    <tableColumn id="2" xr3:uid="{00000000-0010-0000-0500-000002000000}" name="AQUACULTURE, OTHER, ALGAE, SEA VEGETABLES - OPERATIONS WITH SALES"/>
    <tableColumn id="3" xr3:uid="{00000000-0010-0000-0500-000003000000}" name="AQUACULTURE, OTHER, ALGAE, SEA VEGETABLES - PRICE RECEIVED, MEASURED IN $ / LB"/>
    <tableColumn id="4" xr3:uid="{00000000-0010-0000-0500-000004000000}" name="AQUACULTURE, OTHER, ALGAE, SEA VEGETABLES - SALES, MEASURED IN $"/>
    <tableColumn id="5" xr3:uid="{00000000-0010-0000-0500-000005000000}" name="AQUACULTURE, OTHER, ALGAE, SEA VEGETABLES - SALES, MEASURED IN LB"/>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_ALL_CLASSES" displayName="T_ALL_CLASSES" ref="A1:BP12" totalsRowShown="0">
  <autoFilter ref="A1:BP12" xr:uid="{00000000-0009-0000-0100-000007000000}"/>
  <tableColumns count="68">
    <tableColumn id="1" xr3:uid="{00000000-0010-0000-0600-000001000000}" name="YEAR"/>
    <tableColumn id="2" xr3:uid="{00000000-0010-0000-0600-000002000000}" name="AQUACULTURE TOTALS - OPERATIONS WITH SALES"/>
    <tableColumn id="3" xr3:uid="{00000000-0010-0000-0600-000003000000}" name="AQUACULTURE TOTALS - OPERATIONS WITH SALES &amp; DISTRIBUTION"/>
    <tableColumn id="4" xr3:uid="{00000000-0010-0000-0600-000004000000}" name="AQUACULTURE TOTALS - SALES &amp; DISTRIBUTION, MEASURED IN $"/>
    <tableColumn id="5" xr3:uid="{00000000-0010-0000-0600-000005000000}" name="AQUACULTURE TOTALS - SALES &amp; DISTRIBUTION, MEASURED IN PCT OF FARM OPERATIONS"/>
    <tableColumn id="6" xr3:uid="{00000000-0010-0000-0600-000006000000}" name="AQUACULTURE TOTALS - SALES &amp; DISTRIBUTION, MEASURED IN PCT OF FARM SALES"/>
    <tableColumn id="7" xr3:uid="{00000000-0010-0000-0600-000007000000}" name="AQUACULTURE TOTALS - SALES, MEASURED IN $"/>
    <tableColumn id="8" xr3:uid="{00000000-0010-0000-0600-000008000000}" name="AQUACULTURE, OTHER - OPERATIONS WITH SALES"/>
    <tableColumn id="9" xr3:uid="{00000000-0010-0000-0600-000009000000}" name="AQUACULTURE, OTHER - OPERATIONS WITH SALES &amp; DISTRIBUTION"/>
    <tableColumn id="10" xr3:uid="{00000000-0010-0000-0600-00000A000000}" name="AQUACULTURE, OTHER - SALES &amp; DISTRIBUTION, MEASURED IN $"/>
    <tableColumn id="11" xr3:uid="{00000000-0010-0000-0600-00000B000000}" name="AQUACULTURE, OTHER - SALES, MEASURED IN $"/>
    <tableColumn id="12" xr3:uid="{00000000-0010-0000-0600-00000C000000}" name="AQUACULTURE, OTHER, RETAIL - SALES, MEASURED IN PCT BY OUTLET"/>
    <tableColumn id="13" xr3:uid="{00000000-0010-0000-0600-00000D000000}" name="AQUACULTURE, OTHER, WHOLESALE, DIRECT TO RETAILER - SALES, MEASURED IN PCT BY OUTLET"/>
    <tableColumn id="14" xr3:uid="{00000000-0010-0000-0600-00000E000000}" name="AQUACULTURE, OTHER, WHOLESALE, PROCESSOR - SALES, MEASURED IN PCT BY OUTLET"/>
    <tableColumn id="15" xr3:uid="{00000000-0010-0000-0600-00000F000000}" name="BAITFISH - OPERATIONS WITH SALES"/>
    <tableColumn id="16" xr3:uid="{00000000-0010-0000-0600-000010000000}" name="BAITFISH - OPERATIONS WITH SALES &amp; DISTRIBUTION"/>
    <tableColumn id="17" xr3:uid="{00000000-0010-0000-0600-000011000000}" name="BAITFISH - SALES &amp; DISTRIBUTION, MEASURED IN $"/>
    <tableColumn id="18" xr3:uid="{00000000-0010-0000-0600-000012000000}" name="BAITFISH - SALES, MEASURED IN $"/>
    <tableColumn id="19" xr3:uid="{00000000-0010-0000-0600-000013000000}" name="CRUSTACEANS - OPERATIONS WITH SALES"/>
    <tableColumn id="20" xr3:uid="{00000000-0010-0000-0600-000014000000}" name="CRUSTACEANS - OPERATIONS WITH SALES &amp; DISTRIBUTION"/>
    <tableColumn id="21" xr3:uid="{00000000-0010-0000-0600-000015000000}" name="CRUSTACEANS - SALES &amp; DISTRIBUTION, MEASURED IN $"/>
    <tableColumn id="22" xr3:uid="{00000000-0010-0000-0600-000016000000}" name="CRUSTACEANS - SALES, MEASURED IN $"/>
    <tableColumn id="23" xr3:uid="{00000000-0010-0000-0600-000017000000}" name="CRUSTACEANS, REPORTED BY LBS SOLD - OPERATIONS WITH SALES &amp; DISTRIBUTION"/>
    <tableColumn id="24" xr3:uid="{00000000-0010-0000-0600-000018000000}" name="CRUSTACEANS, REPORTED BY LBS SOLD - SALES &amp; DISTRIBUTION, MEASURED IN LB"/>
    <tableColumn id="25" xr3:uid="{00000000-0010-0000-0600-000019000000}" name="CRUSTACEANS, REPORTED BY NUMBER SOLD - OPERATIONS WITH SALES &amp; DISTRIBUTION"/>
    <tableColumn id="26" xr3:uid="{00000000-0010-0000-0600-00001A000000}" name="CRUSTACEANS, REPORTED BY NUMBER SOLD - SALES &amp; DISTRIBUTION, MEASURED IN HEAD"/>
    <tableColumn id="27" xr3:uid="{00000000-0010-0000-0600-00001B000000}" name="CRUSTACEANS, RETAIL - SALES, MEASURED IN PCT BY OUTLET"/>
    <tableColumn id="28" xr3:uid="{00000000-0010-0000-0600-00001C000000}" name="CRUSTACEANS, WHOLESALE, DIRECT TO RETAILER - SALES, MEASURED IN PCT BY OUTLET"/>
    <tableColumn id="29" xr3:uid="{00000000-0010-0000-0600-00001D000000}" name="CRUSTACEANS, WHOLESALE, LIVE HAULERS &amp; BROKERS - SALES, MEASURED IN PCT BY OUTLET"/>
    <tableColumn id="30" xr3:uid="{00000000-0010-0000-0600-00001E000000}" name="CRUSTACEANS, WHOLESALE, OTHER PRODUCERS - SALES, MEASURED IN PCT BY OUTLET"/>
    <tableColumn id="31" xr3:uid="{00000000-0010-0000-0600-00001F000000}" name="CRUSTACEANS, WHOLESALE, PROCESSOR - SALES, MEASURED IN PCT BY OUTLET"/>
    <tableColumn id="32" xr3:uid="{00000000-0010-0000-0600-000020000000}" name="FOOD FISH - OPERATIONS WITH SALES"/>
    <tableColumn id="33" xr3:uid="{00000000-0010-0000-0600-000021000000}" name="FOOD FISH - SALES, MEASURED IN $"/>
    <tableColumn id="34" xr3:uid="{00000000-0010-0000-0600-000022000000}" name="FOOD FISH, RETAIL - SALES, MEASURED IN PCT BY OUTLET"/>
    <tableColumn id="35" xr3:uid="{00000000-0010-0000-0600-000023000000}" name="FOOD FISH, WHOLESALE, DIRECT TO RETAILER - SALES, MEASURED IN PCT BY OUTLET"/>
    <tableColumn id="36" xr3:uid="{00000000-0010-0000-0600-000024000000}" name="FOOD FISH, WHOLESALE, LIVE HAULERS &amp; BROKERS - SALES, MEASURED IN PCT BY OUTLET"/>
    <tableColumn id="37" xr3:uid="{00000000-0010-0000-0600-000025000000}" name="FOOD FISH, WHOLESALE, OTHER OUTLETS - SALES, MEASURED IN PCT BY OUTLET"/>
    <tableColumn id="38" xr3:uid="{00000000-0010-0000-0600-000026000000}" name="FOOD FISH, WHOLESALE, OTHER PRODUCERS - SALES, MEASURED IN PCT BY OUTLET"/>
    <tableColumn id="39" xr3:uid="{00000000-0010-0000-0600-000027000000}" name="FOOD FISH, WHOLESALE, PROCESSOR - SALES, MEASURED IN PCT BY OUTLET"/>
    <tableColumn id="40" xr3:uid="{00000000-0010-0000-0600-000028000000}" name="MOLLUSKS - OPERATIONS WITH SALES"/>
    <tableColumn id="41" xr3:uid="{00000000-0010-0000-0600-000029000000}" name="MOLLUSKS - OPERATIONS WITH SALES &amp; DISTRIBUTION"/>
    <tableColumn id="42" xr3:uid="{00000000-0010-0000-0600-00002A000000}" name="MOLLUSKS - SALES &amp; DISTRIBUTION, MEASURED IN $"/>
    <tableColumn id="43" xr3:uid="{00000000-0010-0000-0600-00002B000000}" name="MOLLUSKS - SALES, MEASURED IN $"/>
    <tableColumn id="44" xr3:uid="{00000000-0010-0000-0600-00002C000000}" name="MOLLUSKS, REPORTED BY LBS SOLD - OPERATIONS WITH SALES &amp; DISTRIBUTION"/>
    <tableColumn id="45" xr3:uid="{00000000-0010-0000-0600-00002D000000}" name="MOLLUSKS, REPORTED BY LBS SOLD - SALES &amp; DISTRIBUTION, MEASURED IN LB"/>
    <tableColumn id="46" xr3:uid="{00000000-0010-0000-0600-00002E000000}" name="MOLLUSKS, REPORTED BY NUMBER SOLD - OPERATIONS WITH SALES &amp; DISTRIBUTION"/>
    <tableColumn id="47" xr3:uid="{00000000-0010-0000-0600-00002F000000}" name="MOLLUSKS, REPORTED BY NUMBER SOLD - SALES &amp; DISTRIBUTION, MEASURED IN HEAD"/>
    <tableColumn id="48" xr3:uid="{00000000-0010-0000-0600-000030000000}" name="MOLLUSKS, RETAIL - SALES, MEASURED IN PCT BY OUTLET"/>
    <tableColumn id="49" xr3:uid="{00000000-0010-0000-0600-000031000000}" name="MOLLUSKS, WHOLESALE, GOVT - SALES, MEASURED IN PCT BY OUTLET"/>
    <tableColumn id="50" xr3:uid="{00000000-0010-0000-0600-000032000000}" name="MOLLUSKS, WHOLESALE, LIVE HAULERS &amp; BROKERS - SALES, MEASURED IN PCT BY OUTLET"/>
    <tableColumn id="51" xr3:uid="{00000000-0010-0000-0600-000033000000}" name="MOLLUSKS, WHOLESALE, PROCESSOR - SALES, MEASURED IN PCT BY OUTLET"/>
    <tableColumn id="52" xr3:uid="{00000000-0010-0000-0600-000034000000}" name="ORNAMENTAL FISH - OPERATIONS WITH SALES"/>
    <tableColumn id="53" xr3:uid="{00000000-0010-0000-0600-000035000000}" name="ORNAMENTAL FISH - OPERATIONS WITH SALES &amp; DISTRIBUTION"/>
    <tableColumn id="54" xr3:uid="{00000000-0010-0000-0600-000036000000}" name="ORNAMENTAL FISH - SALES &amp; DISTRIBUTION, MEASURED IN $"/>
    <tableColumn id="55" xr3:uid="{00000000-0010-0000-0600-000037000000}" name="ORNAMENTAL FISH - SALES, MEASURED IN $"/>
    <tableColumn id="56" xr3:uid="{00000000-0010-0000-0600-000038000000}" name="ORNAMENTAL FISH, REPORTED BY LBS SOLD - OPERATIONS WITH SALES &amp; DISTRIBUTION"/>
    <tableColumn id="57" xr3:uid="{00000000-0010-0000-0600-000039000000}" name="ORNAMENTAL FISH, REPORTED BY LBS SOLD - SALES &amp; DISTRIBUTION, MEASURED IN LB"/>
    <tableColumn id="58" xr3:uid="{00000000-0010-0000-0600-00003A000000}" name="ORNAMENTAL FISH, REPORTED BY NUMBER SOLD - OPERATIONS WITH SALES &amp; DISTRIBUTION"/>
    <tableColumn id="59" xr3:uid="{00000000-0010-0000-0600-00003B000000}" name="ORNAMENTAL FISH, REPORTED BY NUMBER SOLD - SALES &amp; DISTRIBUTION, MEASURED IN HEAD"/>
    <tableColumn id="60" xr3:uid="{00000000-0010-0000-0600-00003C000000}" name="ORNAMENTAL FISH, RETAIL - SALES, MEASURED IN PCT BY OUTLET"/>
    <tableColumn id="61" xr3:uid="{00000000-0010-0000-0600-00003D000000}" name="ORNAMENTAL FISH, WHOLESALE, DIRECT TO RETAILER - SALES, MEASURED IN PCT BY OUTLET"/>
    <tableColumn id="62" xr3:uid="{00000000-0010-0000-0600-00003E000000}" name="ORNAMENTAL FISH, WHOLESALE, LIVE HAULERS &amp; BROKERS - SALES, MEASURED IN PCT BY OUTLET"/>
    <tableColumn id="63" xr3:uid="{00000000-0010-0000-0600-00003F000000}" name="ORNAMENTAL FISH, WHOLESALE, OTHER OUTLETS - SALES, MEASURED IN PCT BY OUTLET"/>
    <tableColumn id="64" xr3:uid="{00000000-0010-0000-0600-000040000000}" name="ORNAMENTAL FISH, WHOLESALE, RECREATIONAL STOCKING - SALES, MEASURED IN PCT BY OUTLET"/>
    <tableColumn id="65" xr3:uid="{00000000-0010-0000-0600-000041000000}" name="SPORT FISH - OPERATIONS WITH SALES"/>
    <tableColumn id="66" xr3:uid="{00000000-0010-0000-0600-000042000000}" name="SPORT FISH - OPERATIONS WITH SALES &amp; DISTRIBUTION"/>
    <tableColumn id="67" xr3:uid="{00000000-0010-0000-0600-000043000000}" name="SPORT FISH - SALES &amp; DISTRIBUTION, MEASURED IN $"/>
    <tableColumn id="68" xr3:uid="{00000000-0010-0000-0600-000044000000}" name="SPORT FISH - SALES, MEASURED IN $"/>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_AQUACULTURE" displayName="T_AQUACULTURE" ref="A1:AK5" totalsRowShown="0">
  <autoFilter ref="A1:AK5" xr:uid="{00000000-0009-0000-0100-000008000000}"/>
  <tableColumns count="37">
    <tableColumn id="1" xr3:uid="{00000000-0010-0000-0700-000001000000}" name="YEAR"/>
    <tableColumn id="2" xr3:uid="{00000000-0010-0000-0700-000002000000}" name="PRACTICES, AQUACULTURE, PRODUCTION METHOD, AQUAPONICS - NUMBER OF TANKS"/>
    <tableColumn id="3" xr3:uid="{00000000-0010-0000-0700-000003000000}" name="PRACTICES, AQUACULTURE, PRODUCTION METHOD, AQUAPONICS - OPERATIONS WITH TANKS"/>
    <tableColumn id="4" xr3:uid="{00000000-0010-0000-0700-000004000000}" name="PRACTICES, AQUACULTURE, PRODUCTION METHOD, AQUAPONICS - VOLUME, MEASURED IN GALLONS"/>
    <tableColumn id="5" xr3:uid="{00000000-0010-0000-0700-000005000000}" name="PRACTICES, AQUACULTURE, PRODUCTION METHOD, AQUAPONICS - VOLUME, MEASURED IN GALLONS / TANK"/>
    <tableColumn id="6" xr3:uid="{00000000-0010-0000-0700-000006000000}" name="PRACTICES, AQUACULTURE, PRODUCTION METHOD, CAGES &amp; PENS - NUMBER OF CAGES"/>
    <tableColumn id="7" xr3:uid="{00000000-0010-0000-0700-000007000000}" name="PRACTICES, AQUACULTURE, PRODUCTION METHOD, CAGES &amp; PENS - OPERATIONS WITH CAGES"/>
    <tableColumn id="8" xr3:uid="{00000000-0010-0000-0700-000008000000}" name="PRACTICES, AQUACULTURE, PRODUCTION METHOD, CAGES &amp; PENS - VOLUME, MEASURED IN CU FT"/>
    <tableColumn id="9" xr3:uid="{00000000-0010-0000-0700-000009000000}" name="PRACTICES, AQUACULTURE, PRODUCTION METHOD, CAGES &amp; PENS - VOLUME, MEASURED IN CU FT / CAGE"/>
    <tableColumn id="10" xr3:uid="{00000000-0010-0000-0700-00000A000000}" name="PRACTICES, AQUACULTURE, PRODUCTION METHOD, CAGES - NUMBER OF CAGES"/>
    <tableColumn id="11" xr3:uid="{00000000-0010-0000-0700-00000B000000}" name="PRACTICES, AQUACULTURE, PRODUCTION METHOD, CAGES - OPERATIONS WITH CAGES"/>
    <tableColumn id="12" xr3:uid="{00000000-0010-0000-0700-00000C000000}" name="PRACTICES, AQUACULTURE, PRODUCTION METHOD, CAGES - VOLUME, MEASURED IN CU FT"/>
    <tableColumn id="13" xr3:uid="{00000000-0010-0000-0700-00000D000000}" name="PRACTICES, AQUACULTURE, PRODUCTION METHOD, CAGES - VOLUME, MEASURED IN CU FT / CAGE"/>
    <tableColumn id="14" xr3:uid="{00000000-0010-0000-0700-00000E000000}" name="PRACTICES, AQUACULTURE, PRODUCTION METHOD, FLOW THRU RACEWAYS - NUMBER OF RACEWAYS"/>
    <tableColumn id="15" xr3:uid="{00000000-0010-0000-0700-00000F000000}" name="PRACTICES, AQUACULTURE, PRODUCTION METHOD, FLOW THRU RACEWAYS - OPERATIONS WITH RACEWAYS"/>
    <tableColumn id="16" xr3:uid="{00000000-0010-0000-0700-000010000000}" name="PRACTICES, AQUACULTURE, PRODUCTION METHOD, MOLLUSKS OFF BOTTOM - NUMBER OF OPERATIONS"/>
    <tableColumn id="17" xr3:uid="{00000000-0010-0000-0700-000011000000}" name="PRACTICES, AQUACULTURE, PRODUCTION METHOD, MOLLUSKS OFF BOTTOM, FLOATING TRAYS - NUMBER OF OPERATIONS"/>
    <tableColumn id="18" xr3:uid="{00000000-0010-0000-0700-000012000000}" name="PRACTICES, AQUACULTURE, PRODUCTION METHOD, MOLLUSKS OFF BOTTOM, OTHER - NUMBER OF OPERATIONS"/>
    <tableColumn id="19" xr3:uid="{00000000-0010-0000-0700-000013000000}" name="PRACTICES, AQUACULTURE, PRODUCTION METHOD, MOLLUSKS OFF BOTTOM, RACKS &amp; BAGS - NUMBER OF OPERATIONS"/>
    <tableColumn id="20" xr3:uid="{00000000-0010-0000-0700-000014000000}" name="PRACTICES, AQUACULTURE, PRODUCTION METHOD, MOLLUSKS OFF BOTTOM, RAFTS - NUMBER OF OPERATIONS"/>
    <tableColumn id="21" xr3:uid="{00000000-0010-0000-0700-000015000000}" name="PRACTICES, AQUACULTURE, PRODUCTION METHOD, MOLLUSKS OFF BOTTOM, STRING CULTURE - NUMBER OF OPERATIONS"/>
    <tableColumn id="22" xr3:uid="{00000000-0010-0000-0700-000016000000}" name="PRACTICES, AQUACULTURE, PRODUCTION METHOD, MOLLUSKS ON BOTTOM - ACRES OF WATER"/>
    <tableColumn id="23" xr3:uid="{00000000-0010-0000-0700-000017000000}" name="PRACTICES, AQUACULTURE, PRODUCTION METHOD, MOLLUSKS ON BOTTOM - AREA OF WATER, MEASURED IN ACRES / OPERATION"/>
    <tableColumn id="24" xr3:uid="{00000000-0010-0000-0700-000018000000}" name="PRACTICES, AQUACULTURE, PRODUCTION METHOD, MOLLUSKS ON BOTTOM - OPERATIONS WITH AREA OF WATER"/>
    <tableColumn id="25" xr3:uid="{00000000-0010-0000-0700-000019000000}" name="PRACTICES, AQUACULTURE, PRODUCTION METHOD, OTHER - NUMBER OF OPERATIONS"/>
    <tableColumn id="26" xr3:uid="{00000000-0010-0000-0700-00001A000000}" name="PRACTICES, AQUACULTURE, PRODUCTION METHOD, PONDS - ACRES OF WATER"/>
    <tableColumn id="27" xr3:uid="{00000000-0010-0000-0700-00001B000000}" name="PRACTICES, AQUACULTURE, PRODUCTION METHOD, PONDS - AREA OF WATER, MEASURED IN ACRES / POND"/>
    <tableColumn id="28" xr3:uid="{00000000-0010-0000-0700-00001C000000}" name="PRACTICES, AQUACULTURE, PRODUCTION METHOD, PONDS - NUMBER OF PONDS"/>
    <tableColumn id="29" xr3:uid="{00000000-0010-0000-0700-00001D000000}" name="PRACTICES, AQUACULTURE, PRODUCTION METHOD, PONDS - OPERATIONS WITH PONDS"/>
    <tableColumn id="30" xr3:uid="{00000000-0010-0000-0700-00001E000000}" name="PRACTICES, AQUACULTURE, PRODUCTION METHOD, TANKS, NON-RECIRCULATING - NUMBER OF TANKS"/>
    <tableColumn id="31" xr3:uid="{00000000-0010-0000-0700-00001F000000}" name="PRACTICES, AQUACULTURE, PRODUCTION METHOD, TANKS, NON-RECIRCULATING - OPERATIONS WITH TANKS"/>
    <tableColumn id="32" xr3:uid="{00000000-0010-0000-0700-000020000000}" name="PRACTICES, AQUACULTURE, PRODUCTION METHOD, TANKS, NON-RECIRCULATING - VOLUME, MEASURED IN GALLONS"/>
    <tableColumn id="33" xr3:uid="{00000000-0010-0000-0700-000021000000}" name="PRACTICES, AQUACULTURE, PRODUCTION METHOD, TANKS, NON-RECIRCULATING - VOLUME, MEASURED IN GALLONS / TANK"/>
    <tableColumn id="34" xr3:uid="{00000000-0010-0000-0700-000022000000}" name="PRACTICES, AQUACULTURE, PRODUCTION METHOD, TANKS, RECIRCULATING - NUMBER OF TANKS"/>
    <tableColumn id="35" xr3:uid="{00000000-0010-0000-0700-000023000000}" name="PRACTICES, AQUACULTURE, PRODUCTION METHOD, TANKS, RECIRCULATING - OPERATIONS WITH TANKS"/>
    <tableColumn id="36" xr3:uid="{00000000-0010-0000-0700-000024000000}" name="PRACTICES, AQUACULTURE, PRODUCTION METHOD, TANKS, RECIRCULATING - VOLUME, MEASURED IN GALLONS"/>
    <tableColumn id="37" xr3:uid="{00000000-0010-0000-0700-000025000000}" name="PRACTICES, AQUACULTURE, PRODUCTION METHOD, TANKS, RECIRCULATING - VOLUME, MEASURED IN GALLONS / TANK"/>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nass.usda.gov/Data_and_Statistics/index.php"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0.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31.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32.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33.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34.xml.rels><?xml version="1.0" encoding="UTF-8" standalone="yes"?>
<Relationships xmlns="http://schemas.openxmlformats.org/package/2006/relationships"><Relationship Id="rId1" Type="http://schemas.openxmlformats.org/officeDocument/2006/relationships/table" Target="../tables/table34.xml"/></Relationships>
</file>

<file path=xl/worksheets/_rels/sheet35.xml.rels><?xml version="1.0" encoding="UTF-8" standalone="yes"?>
<Relationships xmlns="http://schemas.openxmlformats.org/package/2006/relationships"><Relationship Id="rId1" Type="http://schemas.openxmlformats.org/officeDocument/2006/relationships/table" Target="../tables/table35.xml"/></Relationships>
</file>

<file path=xl/worksheets/_rels/sheet36.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37.xml.rels><?xml version="1.0" encoding="UTF-8" standalone="yes"?>
<Relationships xmlns="http://schemas.openxmlformats.org/package/2006/relationships"><Relationship Id="rId1" Type="http://schemas.openxmlformats.org/officeDocument/2006/relationships/table" Target="../tables/table37.xml"/></Relationships>
</file>

<file path=xl/worksheets/_rels/sheet38.xml.rels><?xml version="1.0" encoding="UTF-8" standalone="yes"?>
<Relationships xmlns="http://schemas.openxmlformats.org/package/2006/relationships"><Relationship Id="rId1" Type="http://schemas.openxmlformats.org/officeDocument/2006/relationships/table" Target="../tables/table38.xml"/></Relationships>
</file>

<file path=xl/worksheets/_rels/sheet39.xml.rels><?xml version="1.0" encoding="UTF-8" standalone="yes"?>
<Relationships xmlns="http://schemas.openxmlformats.org/package/2006/relationships"><Relationship Id="rId1" Type="http://schemas.openxmlformats.org/officeDocument/2006/relationships/table" Target="../tables/table39.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40.xml.rels><?xml version="1.0" encoding="UTF-8" standalone="yes"?>
<Relationships xmlns="http://schemas.openxmlformats.org/package/2006/relationships"><Relationship Id="rId1" Type="http://schemas.openxmlformats.org/officeDocument/2006/relationships/table" Target="../tables/table40.xml"/></Relationships>
</file>

<file path=xl/worksheets/_rels/sheet41.xml.rels><?xml version="1.0" encoding="UTF-8" standalone="yes"?>
<Relationships xmlns="http://schemas.openxmlformats.org/package/2006/relationships"><Relationship Id="rId1" Type="http://schemas.openxmlformats.org/officeDocument/2006/relationships/table" Target="../tables/table41.xml"/></Relationships>
</file>

<file path=xl/worksheets/_rels/sheet42.xml.rels><?xml version="1.0" encoding="UTF-8" standalone="yes"?>
<Relationships xmlns="http://schemas.openxmlformats.org/package/2006/relationships"><Relationship Id="rId1" Type="http://schemas.openxmlformats.org/officeDocument/2006/relationships/table" Target="../tables/table42.xml"/></Relationships>
</file>

<file path=xl/worksheets/_rels/sheet43.xml.rels><?xml version="1.0" encoding="UTF-8" standalone="yes"?>
<Relationships xmlns="http://schemas.openxmlformats.org/package/2006/relationships"><Relationship Id="rId1" Type="http://schemas.openxmlformats.org/officeDocument/2006/relationships/table" Target="../tables/table43.xml"/></Relationships>
</file>

<file path=xl/worksheets/_rels/sheet44.xml.rels><?xml version="1.0" encoding="UTF-8" standalone="yes"?>
<Relationships xmlns="http://schemas.openxmlformats.org/package/2006/relationships"><Relationship Id="rId1" Type="http://schemas.openxmlformats.org/officeDocument/2006/relationships/table" Target="../tables/table44.xml"/></Relationships>
</file>

<file path=xl/worksheets/_rels/sheet45.xml.rels><?xml version="1.0" encoding="UTF-8" standalone="yes"?>
<Relationships xmlns="http://schemas.openxmlformats.org/package/2006/relationships"><Relationship Id="rId1" Type="http://schemas.openxmlformats.org/officeDocument/2006/relationships/table" Target="../tables/table45.xml"/></Relationships>
</file>

<file path=xl/worksheets/_rels/sheet46.xml.rels><?xml version="1.0" encoding="UTF-8" standalone="yes"?>
<Relationships xmlns="http://schemas.openxmlformats.org/package/2006/relationships"><Relationship Id="rId1" Type="http://schemas.openxmlformats.org/officeDocument/2006/relationships/table" Target="../tables/table46.xml"/></Relationships>
</file>

<file path=xl/worksheets/_rels/sheet47.xml.rels><?xml version="1.0" encoding="UTF-8" standalone="yes"?>
<Relationships xmlns="http://schemas.openxmlformats.org/package/2006/relationships"><Relationship Id="rId1" Type="http://schemas.openxmlformats.org/officeDocument/2006/relationships/table" Target="../tables/table47.xml"/></Relationships>
</file>

<file path=xl/worksheets/_rels/sheet48.xml.rels><?xml version="1.0" encoding="UTF-8" standalone="yes"?>
<Relationships xmlns="http://schemas.openxmlformats.org/package/2006/relationships"><Relationship Id="rId1" Type="http://schemas.openxmlformats.org/officeDocument/2006/relationships/table" Target="../tables/table48.xml"/></Relationships>
</file>

<file path=xl/worksheets/_rels/sheet49.xml.rels><?xml version="1.0" encoding="UTF-8" standalone="yes"?>
<Relationships xmlns="http://schemas.openxmlformats.org/package/2006/relationships"><Relationship Id="rId1" Type="http://schemas.openxmlformats.org/officeDocument/2006/relationships/table" Target="../tables/table49.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50.xml.rels><?xml version="1.0" encoding="UTF-8" standalone="yes"?>
<Relationships xmlns="http://schemas.openxmlformats.org/package/2006/relationships"><Relationship Id="rId1" Type="http://schemas.openxmlformats.org/officeDocument/2006/relationships/table" Target="../tables/table50.xml"/></Relationships>
</file>

<file path=xl/worksheets/_rels/sheet51.xml.rels><?xml version="1.0" encoding="UTF-8" standalone="yes"?>
<Relationships xmlns="http://schemas.openxmlformats.org/package/2006/relationships"><Relationship Id="rId1" Type="http://schemas.openxmlformats.org/officeDocument/2006/relationships/table" Target="../tables/table51.xml"/></Relationships>
</file>

<file path=xl/worksheets/_rels/sheet52.xml.rels><?xml version="1.0" encoding="UTF-8" standalone="yes"?>
<Relationships xmlns="http://schemas.openxmlformats.org/package/2006/relationships"><Relationship Id="rId1" Type="http://schemas.openxmlformats.org/officeDocument/2006/relationships/table" Target="../tables/table52.xml"/></Relationships>
</file>

<file path=xl/worksheets/_rels/sheet53.xml.rels><?xml version="1.0" encoding="UTF-8" standalone="yes"?>
<Relationships xmlns="http://schemas.openxmlformats.org/package/2006/relationships"><Relationship Id="rId1" Type="http://schemas.openxmlformats.org/officeDocument/2006/relationships/table" Target="../tables/table53.xml"/></Relationships>
</file>

<file path=xl/worksheets/_rels/sheet54.xml.rels><?xml version="1.0" encoding="UTF-8" standalone="yes"?>
<Relationships xmlns="http://schemas.openxmlformats.org/package/2006/relationships"><Relationship Id="rId1" Type="http://schemas.openxmlformats.org/officeDocument/2006/relationships/table" Target="../tables/table54.xml"/></Relationships>
</file>

<file path=xl/worksheets/_rels/sheet55.xml.rels><?xml version="1.0" encoding="UTF-8" standalone="yes"?>
<Relationships xmlns="http://schemas.openxmlformats.org/package/2006/relationships"><Relationship Id="rId1" Type="http://schemas.openxmlformats.org/officeDocument/2006/relationships/table" Target="../tables/table55.xml"/></Relationships>
</file>

<file path=xl/worksheets/_rels/sheet56.xml.rels><?xml version="1.0" encoding="UTF-8" standalone="yes"?>
<Relationships xmlns="http://schemas.openxmlformats.org/package/2006/relationships"><Relationship Id="rId1" Type="http://schemas.openxmlformats.org/officeDocument/2006/relationships/table" Target="../tables/table56.xml"/></Relationships>
</file>

<file path=xl/worksheets/_rels/sheet57.xml.rels><?xml version="1.0" encoding="UTF-8" standalone="yes"?>
<Relationships xmlns="http://schemas.openxmlformats.org/package/2006/relationships"><Relationship Id="rId1" Type="http://schemas.openxmlformats.org/officeDocument/2006/relationships/table" Target="../tables/table57.xml"/></Relationships>
</file>

<file path=xl/worksheets/_rels/sheet58.xml.rels><?xml version="1.0" encoding="UTF-8" standalone="yes"?>
<Relationships xmlns="http://schemas.openxmlformats.org/package/2006/relationships"><Relationship Id="rId1" Type="http://schemas.openxmlformats.org/officeDocument/2006/relationships/table" Target="../tables/table58.xml"/></Relationships>
</file>

<file path=xl/worksheets/_rels/sheet59.xml.rels><?xml version="1.0" encoding="UTF-8" standalone="yes"?>
<Relationships xmlns="http://schemas.openxmlformats.org/package/2006/relationships"><Relationship Id="rId1" Type="http://schemas.openxmlformats.org/officeDocument/2006/relationships/table" Target="../tables/table59.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60.xml.rels><?xml version="1.0" encoding="UTF-8" standalone="yes"?>
<Relationships xmlns="http://schemas.openxmlformats.org/package/2006/relationships"><Relationship Id="rId1" Type="http://schemas.openxmlformats.org/officeDocument/2006/relationships/table" Target="../tables/table60.xml"/></Relationships>
</file>

<file path=xl/worksheets/_rels/sheet61.xml.rels><?xml version="1.0" encoding="UTF-8" standalone="yes"?>
<Relationships xmlns="http://schemas.openxmlformats.org/package/2006/relationships"><Relationship Id="rId1" Type="http://schemas.openxmlformats.org/officeDocument/2006/relationships/table" Target="../tables/table61.xml"/></Relationships>
</file>

<file path=xl/worksheets/_rels/sheet62.xml.rels><?xml version="1.0" encoding="UTF-8" standalone="yes"?>
<Relationships xmlns="http://schemas.openxmlformats.org/package/2006/relationships"><Relationship Id="rId1" Type="http://schemas.openxmlformats.org/officeDocument/2006/relationships/table" Target="../tables/table62.xml"/></Relationships>
</file>

<file path=xl/worksheets/_rels/sheet63.xml.rels><?xml version="1.0" encoding="UTF-8" standalone="yes"?>
<Relationships xmlns="http://schemas.openxmlformats.org/package/2006/relationships"><Relationship Id="rId1" Type="http://schemas.openxmlformats.org/officeDocument/2006/relationships/table" Target="../tables/table63.xml"/></Relationships>
</file>

<file path=xl/worksheets/_rels/sheet64.xml.rels><?xml version="1.0" encoding="UTF-8" standalone="yes"?>
<Relationships xmlns="http://schemas.openxmlformats.org/package/2006/relationships"><Relationship Id="rId1" Type="http://schemas.openxmlformats.org/officeDocument/2006/relationships/table" Target="../tables/table6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D74"/>
  <sheetViews>
    <sheetView tabSelected="1" zoomScaleNormal="100" workbookViewId="0">
      <selection activeCell="G19" sqref="G19"/>
    </sheetView>
  </sheetViews>
  <sheetFormatPr defaultColWidth="8.7109375" defaultRowHeight="15" x14ac:dyDescent="0.25"/>
  <cols>
    <col min="1" max="1" width="14.5703125" style="3" customWidth="1"/>
    <col min="2" max="2" width="45.140625" style="3" bestFit="1" customWidth="1"/>
    <col min="3" max="3" width="16" style="3" customWidth="1"/>
    <col min="4" max="4" width="28" style="3" customWidth="1"/>
    <col min="5" max="16384" width="8.7109375" style="3"/>
  </cols>
  <sheetData>
    <row r="1" spans="1:4" x14ac:dyDescent="0.25">
      <c r="A1" s="9" t="s">
        <v>354</v>
      </c>
      <c r="B1" s="9" t="s">
        <v>355</v>
      </c>
      <c r="C1"/>
      <c r="D1"/>
    </row>
    <row r="2" spans="1:4" x14ac:dyDescent="0.25">
      <c r="A2" s="9" t="s">
        <v>356</v>
      </c>
      <c r="B2" s="9" t="s">
        <v>368</v>
      </c>
      <c r="C2"/>
      <c r="D2"/>
    </row>
    <row r="3" spans="1:4" x14ac:dyDescent="0.25">
      <c r="A3" s="9" t="s">
        <v>357</v>
      </c>
      <c r="B3" s="9" t="s">
        <v>358</v>
      </c>
      <c r="C3"/>
      <c r="D3"/>
    </row>
    <row r="4" spans="1:4" x14ac:dyDescent="0.25">
      <c r="A4" s="9" t="s">
        <v>361</v>
      </c>
      <c r="B4" s="9" t="s">
        <v>365</v>
      </c>
      <c r="C4"/>
      <c r="D4"/>
    </row>
    <row r="5" spans="1:4" x14ac:dyDescent="0.25">
      <c r="A5" s="9" t="s">
        <v>362</v>
      </c>
      <c r="B5" s="9" t="s">
        <v>363</v>
      </c>
      <c r="C5"/>
      <c r="D5"/>
    </row>
    <row r="7" spans="1:4" x14ac:dyDescent="0.25">
      <c r="A7" s="8" t="s">
        <v>352</v>
      </c>
      <c r="B7" s="4" t="s">
        <v>0</v>
      </c>
      <c r="C7" s="4" t="s">
        <v>351</v>
      </c>
      <c r="D7" s="4" t="s">
        <v>1</v>
      </c>
    </row>
    <row r="8" spans="1:4" x14ac:dyDescent="0.25">
      <c r="A8" s="7">
        <v>1</v>
      </c>
      <c r="B8" s="5" t="s">
        <v>353</v>
      </c>
      <c r="C8" s="6" t="s">
        <v>2</v>
      </c>
      <c r="D8" s="6" t="s">
        <v>3</v>
      </c>
    </row>
    <row r="9" spans="1:4" x14ac:dyDescent="0.25">
      <c r="A9" s="7">
        <v>2</v>
      </c>
      <c r="B9" s="5" t="str">
        <f>HYPERLINK("#'ABALONE'!A1","ABALONE")</f>
        <v>ABALONE</v>
      </c>
      <c r="C9" s="6" t="s">
        <v>4</v>
      </c>
      <c r="D9" s="6" t="s">
        <v>5</v>
      </c>
    </row>
    <row r="10" spans="1:4" x14ac:dyDescent="0.25">
      <c r="A10" s="7">
        <v>3</v>
      </c>
      <c r="B10" s="5" t="str">
        <f>HYPERLINK("#'ABALONE, FOODSIZE'!A1","ABALONE, FOODSIZE")</f>
        <v>ABALONE, FOODSIZE</v>
      </c>
      <c r="C10" s="6" t="s">
        <v>6</v>
      </c>
      <c r="D10" s="6" t="s">
        <v>5</v>
      </c>
    </row>
    <row r="11" spans="1:4" x14ac:dyDescent="0.25">
      <c r="A11" s="7">
        <v>4</v>
      </c>
      <c r="B11" s="5" t="str">
        <f>HYPERLINK("#'ALGAE'!A1","ALGAE")</f>
        <v>ALGAE</v>
      </c>
      <c r="C11" s="6" t="s">
        <v>7</v>
      </c>
      <c r="D11" s="6" t="s">
        <v>8</v>
      </c>
    </row>
    <row r="12" spans="1:4" x14ac:dyDescent="0.25">
      <c r="A12" s="7">
        <v>5</v>
      </c>
      <c r="B12" s="5" t="str">
        <f>HYPERLINK("#'ALGAE, MICROALGAE'!A1","ALGAE, MICROALGAE")</f>
        <v>ALGAE, MICROALGAE</v>
      </c>
      <c r="C12" s="6" t="s">
        <v>7</v>
      </c>
      <c r="D12" s="6" t="s">
        <v>8</v>
      </c>
    </row>
    <row r="13" spans="1:4" x14ac:dyDescent="0.25">
      <c r="A13" s="7">
        <v>6</v>
      </c>
      <c r="B13" s="5" t="str">
        <f>HYPERLINK("#'ALGAE, SEA VEGETABLES'!A1","ALGAE, SEA VEGETABLES")</f>
        <v>ALGAE, SEA VEGETABLES</v>
      </c>
      <c r="C13" s="6" t="s">
        <v>7</v>
      </c>
      <c r="D13" s="6" t="s">
        <v>8</v>
      </c>
    </row>
    <row r="14" spans="1:4" x14ac:dyDescent="0.25">
      <c r="A14" s="7">
        <v>7</v>
      </c>
      <c r="B14" s="5" t="str">
        <f>HYPERLINK("#'ALL CLASSES'!A1","ALL CLASSES")</f>
        <v>ALL CLASSES</v>
      </c>
      <c r="C14" s="6" t="s">
        <v>9</v>
      </c>
      <c r="D14" s="6" t="s">
        <v>10</v>
      </c>
    </row>
    <row r="15" spans="1:4" x14ac:dyDescent="0.25">
      <c r="A15" s="7">
        <v>8</v>
      </c>
      <c r="B15" s="5" t="str">
        <f>HYPERLINK("#'AQUACULTURE'!A1","AQUACULTURE")</f>
        <v>AQUACULTURE</v>
      </c>
      <c r="C15" s="6" t="s">
        <v>4</v>
      </c>
      <c r="D15" s="6" t="s">
        <v>11</v>
      </c>
    </row>
    <row r="16" spans="1:4" x14ac:dyDescent="0.25">
      <c r="A16" s="7">
        <v>9</v>
      </c>
      <c r="B16" s="5" t="str">
        <f>HYPERLINK("#'AQUACULTURE, FRESHWATER'!A1","AQUACULTURE, FRESHWATER")</f>
        <v>AQUACULTURE, FRESHWATER</v>
      </c>
      <c r="C16" s="6" t="s">
        <v>12</v>
      </c>
      <c r="D16" s="6" t="s">
        <v>13</v>
      </c>
    </row>
    <row r="17" spans="1:4" x14ac:dyDescent="0.25">
      <c r="A17" s="7">
        <v>10</v>
      </c>
      <c r="B17" s="5" t="str">
        <f>HYPERLINK("#'AQUACULTURE, SALTWATER'!A1","AQUACULTURE, SALTWATER")</f>
        <v>AQUACULTURE, SALTWATER</v>
      </c>
      <c r="C17" s="6" t="s">
        <v>12</v>
      </c>
      <c r="D17" s="6" t="s">
        <v>13</v>
      </c>
    </row>
    <row r="18" spans="1:4" x14ac:dyDescent="0.25">
      <c r="A18" s="7">
        <v>11</v>
      </c>
      <c r="B18" s="5" t="str">
        <f>HYPERLINK("#'AQUACULTURE, SOURCE = GROUND'!A1","AQUACULTURE, SOURCE = GROUND")</f>
        <v>AQUACULTURE, SOURCE = GROUND</v>
      </c>
      <c r="C18" s="6" t="s">
        <v>12</v>
      </c>
      <c r="D18" s="6" t="s">
        <v>13</v>
      </c>
    </row>
    <row r="19" spans="1:4" x14ac:dyDescent="0.25">
      <c r="A19" s="7">
        <v>12</v>
      </c>
      <c r="B19" s="5" t="str">
        <f>HYPERLINK("#'AQUACULTURE, SOURCE = OFF FARM'!A1","AQUACULTURE, SOURCE = OFF FARM")</f>
        <v>AQUACULTURE, SOURCE = OFF FARM</v>
      </c>
      <c r="C19" s="6" t="s">
        <v>12</v>
      </c>
      <c r="D19" s="6" t="s">
        <v>13</v>
      </c>
    </row>
    <row r="20" spans="1:4" x14ac:dyDescent="0.25">
      <c r="A20" s="7">
        <v>13</v>
      </c>
      <c r="B20" s="5" t="str">
        <f>HYPERLINK("#'AQUACULTURE, SOURCE = ON FARM S'!A1","AQUACULTURE, SOURCE = ON FARM SURFACE")</f>
        <v>AQUACULTURE, SOURCE = ON FARM SURFACE</v>
      </c>
      <c r="C20" s="6" t="s">
        <v>12</v>
      </c>
      <c r="D20" s="6" t="s">
        <v>13</v>
      </c>
    </row>
    <row r="21" spans="1:4" x14ac:dyDescent="0.25">
      <c r="A21" s="7">
        <v>14</v>
      </c>
      <c r="B21" s="5" t="str">
        <f>HYPERLINK("#'AQUACULTURE, SOURCE = SALTWATER'!A1","AQUACULTURE, SOURCE = SALTWATER")</f>
        <v>AQUACULTURE, SOURCE = SALTWATER</v>
      </c>
      <c r="C21" s="6" t="s">
        <v>12</v>
      </c>
      <c r="D21" s="6" t="s">
        <v>13</v>
      </c>
    </row>
    <row r="22" spans="1:4" x14ac:dyDescent="0.25">
      <c r="A22" s="7">
        <v>15</v>
      </c>
      <c r="B22" s="5" t="str">
        <f>HYPERLINK("#'CARP'!A1","CARP")</f>
        <v>CARP</v>
      </c>
      <c r="C22" s="6" t="s">
        <v>14</v>
      </c>
      <c r="D22" s="6" t="s">
        <v>3</v>
      </c>
    </row>
    <row r="23" spans="1:4" x14ac:dyDescent="0.25">
      <c r="A23" s="7">
        <v>16</v>
      </c>
      <c r="B23" s="5" t="str">
        <f>HYPERLINK("#'CARP, (EXCL GRASS)'!A1","CARP, (EXCL GRASS)")</f>
        <v>CARP, (EXCL GRASS)</v>
      </c>
      <c r="C23" s="6" t="s">
        <v>6</v>
      </c>
      <c r="D23" s="6" t="s">
        <v>3</v>
      </c>
    </row>
    <row r="24" spans="1:4" x14ac:dyDescent="0.25">
      <c r="A24" s="7">
        <v>17</v>
      </c>
      <c r="B24" s="5" t="str">
        <f>HYPERLINK("#'CATFISH'!A1","CATFISH")</f>
        <v>CATFISH</v>
      </c>
      <c r="C24" s="6" t="s">
        <v>9</v>
      </c>
      <c r="D24" s="6" t="s">
        <v>3</v>
      </c>
    </row>
    <row r="25" spans="1:4" x14ac:dyDescent="0.25">
      <c r="A25" s="7">
        <v>18</v>
      </c>
      <c r="B25" s="5" t="str">
        <f>HYPERLINK("#'CATFISH, BROODSTOCK'!A1","CATFISH, BROODSTOCK")</f>
        <v>CATFISH, BROODSTOCK</v>
      </c>
      <c r="C25" s="6" t="s">
        <v>15</v>
      </c>
      <c r="D25" s="6" t="s">
        <v>3</v>
      </c>
    </row>
    <row r="26" spans="1:4" x14ac:dyDescent="0.25">
      <c r="A26" s="7">
        <v>19</v>
      </c>
      <c r="B26" s="5" t="str">
        <f>HYPERLINK("#'CATFISH, FINGERLINGS &amp; FRY'!A1","CATFISH, FINGERLINGS &amp; FRY")</f>
        <v>CATFISH, FINGERLINGS &amp; FRY</v>
      </c>
      <c r="C26" s="6" t="s">
        <v>4</v>
      </c>
      <c r="D26" s="6" t="s">
        <v>3</v>
      </c>
    </row>
    <row r="27" spans="1:4" x14ac:dyDescent="0.25">
      <c r="A27" s="7">
        <v>20</v>
      </c>
      <c r="B27" s="5" t="str">
        <f>HYPERLINK("#'CATFISH, FOODSIZE'!A1","CATFISH, FOODSIZE")</f>
        <v>CATFISH, FOODSIZE</v>
      </c>
      <c r="C27" s="6" t="s">
        <v>4</v>
      </c>
      <c r="D27" s="6" t="s">
        <v>3</v>
      </c>
    </row>
    <row r="28" spans="1:4" x14ac:dyDescent="0.25">
      <c r="A28" s="7">
        <v>21</v>
      </c>
      <c r="B28" s="5" t="str">
        <f>HYPERLINK("#'CATFISH, HYBRID'!A1","CATFISH, HYBRID")</f>
        <v>CATFISH, HYBRID</v>
      </c>
      <c r="C28" s="6" t="s">
        <v>16</v>
      </c>
      <c r="D28" s="6" t="s">
        <v>3</v>
      </c>
    </row>
    <row r="29" spans="1:4" x14ac:dyDescent="0.25">
      <c r="A29" s="7">
        <v>22</v>
      </c>
      <c r="B29" s="5" t="str">
        <f>HYPERLINK("#'CATFISH, STOCKERS'!A1","CATFISH, STOCKERS")</f>
        <v>CATFISH, STOCKERS</v>
      </c>
      <c r="C29" s="6" t="s">
        <v>7</v>
      </c>
      <c r="D29" s="6" t="s">
        <v>3</v>
      </c>
    </row>
    <row r="30" spans="1:4" x14ac:dyDescent="0.25">
      <c r="A30" s="7">
        <v>23</v>
      </c>
      <c r="B30" s="5" t="str">
        <f>HYPERLINK("#'CAVIAR'!A1","CAVIAR")</f>
        <v>CAVIAR</v>
      </c>
      <c r="C30" s="6" t="s">
        <v>17</v>
      </c>
      <c r="D30" s="6" t="s">
        <v>8</v>
      </c>
    </row>
    <row r="31" spans="1:4" x14ac:dyDescent="0.25">
      <c r="A31" s="7">
        <v>24</v>
      </c>
      <c r="B31" s="5" t="str">
        <f>HYPERLINK("#'CLAMS'!A1","CLAMS")</f>
        <v>CLAMS</v>
      </c>
      <c r="C31" s="6" t="s">
        <v>4</v>
      </c>
      <c r="D31" s="6" t="s">
        <v>5</v>
      </c>
    </row>
    <row r="32" spans="1:4" x14ac:dyDescent="0.25">
      <c r="A32" s="7">
        <v>25</v>
      </c>
      <c r="B32" s="5" t="str">
        <f>HYPERLINK("#'CLAMS, (EXCL GEODUCK &amp; HARD &amp; M'!A1","CLAMS, (EXCL GEODUCK &amp; HARD &amp; MANILA)")</f>
        <v>CLAMS, (EXCL GEODUCK &amp; HARD &amp; MANILA)</v>
      </c>
      <c r="C32" s="6" t="s">
        <v>18</v>
      </c>
      <c r="D32" s="6" t="s">
        <v>5</v>
      </c>
    </row>
    <row r="33" spans="1:4" x14ac:dyDescent="0.25">
      <c r="A33" s="7">
        <v>26</v>
      </c>
      <c r="B33" s="5" t="str">
        <f>HYPERLINK("#'CLAMS, HARD'!A1","CLAMS, HARD")</f>
        <v>CLAMS, HARD</v>
      </c>
      <c r="C33" s="6" t="s">
        <v>15</v>
      </c>
      <c r="D33" s="6" t="s">
        <v>5</v>
      </c>
    </row>
    <row r="34" spans="1:4" x14ac:dyDescent="0.25">
      <c r="A34" s="7">
        <v>27</v>
      </c>
      <c r="B34" s="5" t="str">
        <f>HYPERLINK("#'CLAMS, MANILA'!A1","CLAMS, MANILA")</f>
        <v>CLAMS, MANILA</v>
      </c>
      <c r="C34" s="6" t="s">
        <v>4</v>
      </c>
      <c r="D34" s="6" t="s">
        <v>5</v>
      </c>
    </row>
    <row r="35" spans="1:4" x14ac:dyDescent="0.25">
      <c r="A35" s="7">
        <v>28</v>
      </c>
      <c r="B35" s="5" t="str">
        <f>HYPERLINK("#'CLAMS, MANILA, LARVAE &amp; SEED'!A1","CLAMS, MANILA, LARVAE &amp; SEED")</f>
        <v>CLAMS, MANILA, LARVAE &amp; SEED</v>
      </c>
      <c r="C35" s="6" t="s">
        <v>6</v>
      </c>
      <c r="D35" s="6" t="s">
        <v>5</v>
      </c>
    </row>
    <row r="36" spans="1:4" x14ac:dyDescent="0.25">
      <c r="A36" s="7">
        <v>29</v>
      </c>
      <c r="B36" s="5" t="str">
        <f>HYPERLINK("#'CRAWFISH, FOR FOOD'!A1","CRAWFISH, FOR FOOD")</f>
        <v>CRAWFISH, FOR FOOD</v>
      </c>
      <c r="C36" s="6" t="s">
        <v>19</v>
      </c>
      <c r="D36" s="6" t="s">
        <v>10</v>
      </c>
    </row>
    <row r="37" spans="1:4" x14ac:dyDescent="0.25">
      <c r="A37" s="7">
        <v>30</v>
      </c>
      <c r="B37" s="5" t="str">
        <f>HYPERLINK("#'CRAWFISH, FOR FOOD, FOODSIZE'!A1","CRAWFISH, FOR FOOD, FOODSIZE")</f>
        <v>CRAWFISH, FOR FOOD, FOODSIZE</v>
      </c>
      <c r="C37" s="6" t="s">
        <v>6</v>
      </c>
      <c r="D37" s="6" t="s">
        <v>10</v>
      </c>
    </row>
    <row r="38" spans="1:4" x14ac:dyDescent="0.25">
      <c r="A38" s="7">
        <v>31</v>
      </c>
      <c r="B38" s="5" t="str">
        <f>HYPERLINK("#'FRESHWATER EGG LAYERS &amp; SALTWAT'!A1","FRESHWATER EGG LAYERS &amp; SALTWATER")</f>
        <v>FRESHWATER EGG LAYERS &amp; SALTWATER</v>
      </c>
      <c r="C38" s="6" t="s">
        <v>6</v>
      </c>
      <c r="D38" s="6" t="s">
        <v>20</v>
      </c>
    </row>
    <row r="39" spans="1:4" x14ac:dyDescent="0.25">
      <c r="A39" s="7">
        <v>32</v>
      </c>
      <c r="B39" s="5" t="str">
        <f>HYPERLINK("#'FRESHWATER, EGG LAYERS'!A1","FRESHWATER, EGG LAYERS")</f>
        <v>FRESHWATER, EGG LAYERS</v>
      </c>
      <c r="C39" s="6" t="s">
        <v>21</v>
      </c>
      <c r="D39" s="6" t="s">
        <v>20</v>
      </c>
    </row>
    <row r="40" spans="1:4" x14ac:dyDescent="0.25">
      <c r="A40" s="7">
        <v>33</v>
      </c>
      <c r="B40" s="5" t="str">
        <f>HYPERLINK("#'FRESHWATER, LIVE BEARERS'!A1","FRESHWATER, LIVE BEARERS")</f>
        <v>FRESHWATER, LIVE BEARERS</v>
      </c>
      <c r="C40" s="6" t="s">
        <v>4</v>
      </c>
      <c r="D40" s="6" t="s">
        <v>20</v>
      </c>
    </row>
    <row r="41" spans="1:4" x14ac:dyDescent="0.25">
      <c r="A41" s="7">
        <v>34</v>
      </c>
      <c r="B41" s="5" t="str">
        <f>HYPERLINK("#'FROGS'!A1","FROGS")</f>
        <v>FROGS</v>
      </c>
      <c r="C41" s="6" t="s">
        <v>6</v>
      </c>
      <c r="D41" s="6" t="s">
        <v>8</v>
      </c>
    </row>
    <row r="42" spans="1:4" x14ac:dyDescent="0.25">
      <c r="A42" s="7">
        <v>35</v>
      </c>
      <c r="B42" s="5" t="str">
        <f>HYPERLINK("#'GOLDFISH'!A1","GOLDFISH")</f>
        <v>GOLDFISH</v>
      </c>
      <c r="C42" s="6" t="s">
        <v>12</v>
      </c>
      <c r="D42" s="6" t="s">
        <v>20</v>
      </c>
    </row>
    <row r="43" spans="1:4" x14ac:dyDescent="0.25">
      <c r="A43" s="7">
        <v>36</v>
      </c>
      <c r="B43" s="5" t="str">
        <f>HYPERLINK("#'KOI'!A1","KOI")</f>
        <v>KOI</v>
      </c>
      <c r="C43" s="6" t="s">
        <v>12</v>
      </c>
      <c r="D43" s="6" t="s">
        <v>20</v>
      </c>
    </row>
    <row r="44" spans="1:4" x14ac:dyDescent="0.25">
      <c r="A44" s="7">
        <v>37</v>
      </c>
      <c r="B44" s="5" t="str">
        <f>HYPERLINK("#'LOBSTER'!A1","LOBSTER")</f>
        <v>LOBSTER</v>
      </c>
      <c r="C44" s="6" t="s">
        <v>6</v>
      </c>
      <c r="D44" s="6" t="s">
        <v>10</v>
      </c>
    </row>
    <row r="45" spans="1:4" x14ac:dyDescent="0.25">
      <c r="A45" s="7">
        <v>38</v>
      </c>
      <c r="B45" s="5" t="str">
        <f>HYPERLINK("#'LOBSTER, FOODSIZE'!A1","LOBSTER, FOODSIZE")</f>
        <v>LOBSTER, FOODSIZE</v>
      </c>
      <c r="C45" s="6" t="s">
        <v>6</v>
      </c>
      <c r="D45" s="6" t="s">
        <v>10</v>
      </c>
    </row>
    <row r="46" spans="1:4" x14ac:dyDescent="0.25">
      <c r="A46" s="7">
        <v>39</v>
      </c>
      <c r="B46" s="5" t="str">
        <f>HYPERLINK("#'OTHER SPECIES'!A1","OTHER SPECIES")</f>
        <v>OTHER SPECIES</v>
      </c>
      <c r="C46" s="6" t="s">
        <v>4</v>
      </c>
      <c r="D46" s="6" t="s">
        <v>3</v>
      </c>
    </row>
    <row r="47" spans="1:4" x14ac:dyDescent="0.25">
      <c r="A47" s="7">
        <v>40</v>
      </c>
      <c r="B47" s="5" t="str">
        <f>HYPERLINK("#'OYSTERS'!A1","OYSTERS")</f>
        <v>OYSTERS</v>
      </c>
      <c r="C47" s="6" t="s">
        <v>4</v>
      </c>
      <c r="D47" s="6" t="s">
        <v>5</v>
      </c>
    </row>
    <row r="48" spans="1:4" x14ac:dyDescent="0.25">
      <c r="A48" s="7">
        <v>41</v>
      </c>
      <c r="B48" s="5" t="str">
        <f>HYPERLINK("#'OYSTERS, PACIFIC'!A1","OYSTERS, PACIFIC")</f>
        <v>OYSTERS, PACIFIC</v>
      </c>
      <c r="C48" s="6" t="s">
        <v>4</v>
      </c>
      <c r="D48" s="6" t="s">
        <v>5</v>
      </c>
    </row>
    <row r="49" spans="1:4" x14ac:dyDescent="0.25">
      <c r="A49" s="7">
        <v>42</v>
      </c>
      <c r="B49" s="5" t="str">
        <f>HYPERLINK("#'OYSTERS, PACIFIC, LARVAE &amp; SEED'!A1","OYSTERS, PACIFIC, LARVAE &amp; SEED")</f>
        <v>OYSTERS, PACIFIC, LARVAE &amp; SEED</v>
      </c>
      <c r="C49" s="6" t="s">
        <v>6</v>
      </c>
      <c r="D49" s="6" t="s">
        <v>5</v>
      </c>
    </row>
    <row r="50" spans="1:4" x14ac:dyDescent="0.25">
      <c r="A50" s="7">
        <v>43</v>
      </c>
      <c r="B50" s="5" t="str">
        <f>HYPERLINK("#'PRAWNS, FRESHWATER'!A1","PRAWNS, FRESHWATER")</f>
        <v>PRAWNS, FRESHWATER</v>
      </c>
      <c r="C50" s="6" t="s">
        <v>4</v>
      </c>
      <c r="D50" s="6" t="s">
        <v>10</v>
      </c>
    </row>
    <row r="51" spans="1:4" x14ac:dyDescent="0.25">
      <c r="A51" s="7">
        <v>44</v>
      </c>
      <c r="B51" s="5" t="str">
        <f>HYPERLINK("#'PRAWNS, FRESHWATER, FOODSIZE'!A1","PRAWNS, FRESHWATER, FOODSIZE")</f>
        <v>PRAWNS, FRESHWATER, FOODSIZE</v>
      </c>
      <c r="C51" s="6" t="s">
        <v>6</v>
      </c>
      <c r="D51" s="6" t="s">
        <v>10</v>
      </c>
    </row>
    <row r="52" spans="1:4" x14ac:dyDescent="0.25">
      <c r="A52" s="7">
        <v>45</v>
      </c>
      <c r="B52" s="5" t="str">
        <f>HYPERLINK("#'SALTWATER'!A1","SALTWATER")</f>
        <v>SALTWATER</v>
      </c>
      <c r="C52" s="6" t="s">
        <v>7</v>
      </c>
      <c r="D52" s="6" t="s">
        <v>20</v>
      </c>
    </row>
    <row r="53" spans="1:4" x14ac:dyDescent="0.25">
      <c r="A53" s="7">
        <v>46</v>
      </c>
      <c r="B53" s="5" t="str">
        <f>HYPERLINK("#'SHRIMP, SALTWATER'!A1","SHRIMP, SALTWATER")</f>
        <v>SHRIMP, SALTWATER</v>
      </c>
      <c r="C53" s="6" t="s">
        <v>12</v>
      </c>
      <c r="D53" s="6" t="s">
        <v>10</v>
      </c>
    </row>
    <row r="54" spans="1:4" x14ac:dyDescent="0.25">
      <c r="A54" s="7">
        <v>47</v>
      </c>
      <c r="B54" s="5" t="str">
        <f>HYPERLINK("#'SHRIMP, SALTWATER, BROODSTOCK'!A1","SHRIMP, SALTWATER, BROODSTOCK")</f>
        <v>SHRIMP, SALTWATER, BROODSTOCK</v>
      </c>
      <c r="C54" s="6" t="s">
        <v>6</v>
      </c>
      <c r="D54" s="6" t="s">
        <v>10</v>
      </c>
    </row>
    <row r="55" spans="1:4" x14ac:dyDescent="0.25">
      <c r="A55" s="7">
        <v>48</v>
      </c>
      <c r="B55" s="5" t="str">
        <f>HYPERLINK("#'SHRIMP, SALTWATER, FOODSIZE'!A1","SHRIMP, SALTWATER, FOODSIZE")</f>
        <v>SHRIMP, SALTWATER, FOODSIZE</v>
      </c>
      <c r="C55" s="6" t="s">
        <v>6</v>
      </c>
      <c r="D55" s="6" t="s">
        <v>10</v>
      </c>
    </row>
    <row r="56" spans="1:4" x14ac:dyDescent="0.25">
      <c r="A56" s="7">
        <v>49</v>
      </c>
      <c r="B56" s="5" t="str">
        <f>HYPERLINK("#'SHRIMP, SALTWATER, LARVAE &amp; SEE'!A1","SHRIMP, SALTWATER, LARVAE &amp; SEED")</f>
        <v>SHRIMP, SALTWATER, LARVAE &amp; SEED</v>
      </c>
      <c r="C56" s="6" t="s">
        <v>6</v>
      </c>
      <c r="D56" s="6" t="s">
        <v>10</v>
      </c>
    </row>
    <row r="57" spans="1:4" x14ac:dyDescent="0.25">
      <c r="A57" s="7">
        <v>50</v>
      </c>
      <c r="B57" s="5" t="str">
        <f>HYPERLINK("#'SNAILS'!A1","SNAILS")</f>
        <v>SNAILS</v>
      </c>
      <c r="C57" s="6" t="s">
        <v>21</v>
      </c>
      <c r="D57" s="6" t="s">
        <v>8</v>
      </c>
    </row>
    <row r="58" spans="1:4" x14ac:dyDescent="0.25">
      <c r="A58" s="7">
        <v>51</v>
      </c>
      <c r="B58" s="5" t="str">
        <f>HYPERLINK("#'STURGEON'!A1","STURGEON")</f>
        <v>STURGEON</v>
      </c>
      <c r="C58" s="6" t="s">
        <v>18</v>
      </c>
      <c r="D58" s="6" t="s">
        <v>3</v>
      </c>
    </row>
    <row r="59" spans="1:4" x14ac:dyDescent="0.25">
      <c r="A59" s="7">
        <v>52</v>
      </c>
      <c r="B59" s="5" t="str">
        <f>HYPERLINK("#'SUNFISH'!A1","SUNFISH")</f>
        <v>SUNFISH</v>
      </c>
      <c r="C59" s="6" t="s">
        <v>22</v>
      </c>
      <c r="D59" s="6" t="s">
        <v>23</v>
      </c>
    </row>
    <row r="60" spans="1:4" x14ac:dyDescent="0.25">
      <c r="A60" s="7">
        <v>53</v>
      </c>
      <c r="B60" s="5" t="str">
        <f>HYPERLINK("#'THREADFIN, PACIFIC'!A1","THREADFIN, PACIFIC")</f>
        <v>THREADFIN, PACIFIC</v>
      </c>
      <c r="C60" s="6" t="s">
        <v>6</v>
      </c>
      <c r="D60" s="6" t="s">
        <v>3</v>
      </c>
    </row>
    <row r="61" spans="1:4" x14ac:dyDescent="0.25">
      <c r="A61" s="7">
        <v>54</v>
      </c>
      <c r="B61" s="5" t="str">
        <f>HYPERLINK("#'THREADFIN, PACIFIC, FINGERLINGS'!A1","THREADFIN, PACIFIC, FINGERLINGS &amp; FRY")</f>
        <v>THREADFIN, PACIFIC, FINGERLINGS &amp; FRY</v>
      </c>
      <c r="C61" s="6" t="s">
        <v>6</v>
      </c>
      <c r="D61" s="6" t="s">
        <v>3</v>
      </c>
    </row>
    <row r="62" spans="1:4" x14ac:dyDescent="0.25">
      <c r="A62" s="7">
        <v>55</v>
      </c>
      <c r="B62" s="5" t="str">
        <f>HYPERLINK("#'THREADFIN, PACIFIC, FOODSIZE'!A1","THREADFIN, PACIFIC, FOODSIZE")</f>
        <v>THREADFIN, PACIFIC, FOODSIZE</v>
      </c>
      <c r="C62" s="6" t="s">
        <v>6</v>
      </c>
      <c r="D62" s="6" t="s">
        <v>3</v>
      </c>
    </row>
    <row r="63" spans="1:4" x14ac:dyDescent="0.25">
      <c r="A63" s="7">
        <v>56</v>
      </c>
      <c r="B63" s="5" t="str">
        <f>HYPERLINK("#'TILAPIA'!A1","TILAPIA")</f>
        <v>TILAPIA</v>
      </c>
      <c r="C63" s="6" t="s">
        <v>12</v>
      </c>
      <c r="D63" s="6" t="s">
        <v>3</v>
      </c>
    </row>
    <row r="64" spans="1:4" x14ac:dyDescent="0.25">
      <c r="A64" s="7">
        <v>57</v>
      </c>
      <c r="B64" s="5" t="str">
        <f>HYPERLINK("#'TILAPIA, FINGERLINGS &amp; FRY'!A1","TILAPIA, FINGERLINGS &amp; FRY")</f>
        <v>TILAPIA, FINGERLINGS &amp; FRY</v>
      </c>
      <c r="C64" s="6" t="s">
        <v>6</v>
      </c>
      <c r="D64" s="6" t="s">
        <v>3</v>
      </c>
    </row>
    <row r="65" spans="1:4" x14ac:dyDescent="0.25">
      <c r="A65" s="7">
        <v>58</v>
      </c>
      <c r="B65" s="5" t="str">
        <f>HYPERLINK("#'TILAPIA, FOODSIZE'!A1","TILAPIA, FOODSIZE")</f>
        <v>TILAPIA, FOODSIZE</v>
      </c>
      <c r="C65" s="6" t="s">
        <v>6</v>
      </c>
      <c r="D65" s="6" t="s">
        <v>3</v>
      </c>
    </row>
    <row r="66" spans="1:4" x14ac:dyDescent="0.25">
      <c r="A66" s="7">
        <v>59</v>
      </c>
      <c r="B66" s="5" t="str">
        <f>HYPERLINK("#'TILAPIA, STOCKERS'!A1","TILAPIA, STOCKERS")</f>
        <v>TILAPIA, STOCKERS</v>
      </c>
      <c r="C66" s="6" t="s">
        <v>6</v>
      </c>
      <c r="D66" s="6" t="s">
        <v>3</v>
      </c>
    </row>
    <row r="67" spans="1:4" x14ac:dyDescent="0.25">
      <c r="A67" s="7">
        <v>60</v>
      </c>
      <c r="B67" s="5" t="str">
        <f>HYPERLINK("#'TROUT'!A1","TROUT")</f>
        <v>TROUT</v>
      </c>
      <c r="C67" s="6" t="s">
        <v>24</v>
      </c>
      <c r="D67" s="6" t="s">
        <v>3</v>
      </c>
    </row>
    <row r="68" spans="1:4" x14ac:dyDescent="0.25">
      <c r="A68" s="7">
        <v>61</v>
      </c>
      <c r="B68" s="5" t="str">
        <f>HYPERLINK("#'TROUT, FOODSIZE'!A1","TROUT, FOODSIZE")</f>
        <v>TROUT, FOODSIZE</v>
      </c>
      <c r="C68" s="6" t="s">
        <v>17</v>
      </c>
      <c r="D68" s="6" t="s">
        <v>3</v>
      </c>
    </row>
    <row r="69" spans="1:4" x14ac:dyDescent="0.25">
      <c r="A69" s="7">
        <v>62</v>
      </c>
      <c r="B69" s="5" t="str">
        <f>HYPERLINK("#'TURTLES'!A1","TURTLES")</f>
        <v>TURTLES</v>
      </c>
      <c r="C69" s="6" t="s">
        <v>15</v>
      </c>
      <c r="D69" s="6" t="s">
        <v>8</v>
      </c>
    </row>
    <row r="70" spans="1:4" x14ac:dyDescent="0.25">
      <c r="A70" s="7">
        <v>63</v>
      </c>
      <c r="B70" s="5" t="str">
        <f>HYPERLINK("#'TURTLES, WHOLE'!A1","TURTLES, WHOLE")</f>
        <v>TURTLES, WHOLE</v>
      </c>
      <c r="C70" s="6" t="s">
        <v>4</v>
      </c>
      <c r="D70" s="6" t="s">
        <v>8</v>
      </c>
    </row>
    <row r="72" spans="1:4" ht="143.25" customHeight="1" x14ac:dyDescent="0.25">
      <c r="A72" s="11" t="s">
        <v>359</v>
      </c>
      <c r="B72" s="12" t="s">
        <v>364</v>
      </c>
      <c r="C72" s="13"/>
      <c r="D72" s="13"/>
    </row>
    <row r="73" spans="1:4" ht="141.75" customHeight="1" x14ac:dyDescent="0.25">
      <c r="A73" s="11" t="s">
        <v>366</v>
      </c>
      <c r="B73" s="14" t="s">
        <v>367</v>
      </c>
      <c r="C73" s="14"/>
      <c r="D73" s="14"/>
    </row>
    <row r="74" spans="1:4" x14ac:dyDescent="0.25">
      <c r="A74" t="s">
        <v>354</v>
      </c>
      <c r="B74" s="10" t="s">
        <v>360</v>
      </c>
    </row>
  </sheetData>
  <mergeCells count="2">
    <mergeCell ref="B72:D72"/>
    <mergeCell ref="B73:D73"/>
  </mergeCells>
  <hyperlinks>
    <hyperlink ref="B8" location="'FOOD FISH(EXCL CATFISH &amp; TROUT)'!A1" display="FOOD FISH, (EXCL CATFISH &amp; TROUT)" xr:uid="{3E921ECE-99F5-49DE-861C-7922D2AC0BAB}"/>
    <hyperlink ref="B74" r:id="rId1" xr:uid="{FAB82083-B46C-4B1D-8B4F-E79E17BBC8CF}"/>
  </hyperlinks>
  <pageMargins left="0.75" right="0.75" top="1" bottom="1" header="0.511811023622047" footer="0.511811023622047"/>
  <pageSetup paperSize="9" orientation="portrait" horizontalDpi="300" verticalDpi="300"/>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6"/>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49" customWidth="1"/>
    <col min="3" max="5" width="50" customWidth="1"/>
  </cols>
  <sheetData>
    <row r="1" spans="1:5" ht="38.25" x14ac:dyDescent="0.25">
      <c r="A1" s="1" t="s">
        <v>25</v>
      </c>
      <c r="B1" s="1" t="s">
        <v>153</v>
      </c>
      <c r="C1" s="1" t="s">
        <v>154</v>
      </c>
      <c r="D1" s="1" t="s">
        <v>155</v>
      </c>
      <c r="E1" s="1" t="s">
        <v>156</v>
      </c>
    </row>
    <row r="2" spans="1:5" x14ac:dyDescent="0.25">
      <c r="A2" s="2">
        <v>1998</v>
      </c>
      <c r="B2" s="2">
        <v>182</v>
      </c>
      <c r="C2" s="2">
        <v>60</v>
      </c>
      <c r="D2" s="2"/>
      <c r="E2" s="2"/>
    </row>
    <row r="3" spans="1:5" x14ac:dyDescent="0.25">
      <c r="A3" s="2">
        <v>2005</v>
      </c>
      <c r="B3" s="2">
        <v>75</v>
      </c>
      <c r="C3" s="2">
        <v>33</v>
      </c>
      <c r="D3" s="2">
        <v>70</v>
      </c>
      <c r="E3" s="2">
        <v>16</v>
      </c>
    </row>
    <row r="4" spans="1:5" x14ac:dyDescent="0.25">
      <c r="A4" s="2">
        <v>2013</v>
      </c>
      <c r="B4" s="2">
        <v>128</v>
      </c>
      <c r="C4" s="2">
        <v>32</v>
      </c>
      <c r="D4" s="2">
        <v>102</v>
      </c>
      <c r="E4" s="2">
        <v>11</v>
      </c>
    </row>
    <row r="5" spans="1:5" x14ac:dyDescent="0.25">
      <c r="A5" s="2">
        <v>2018</v>
      </c>
      <c r="B5" s="2">
        <v>221</v>
      </c>
      <c r="C5" s="2">
        <v>32</v>
      </c>
      <c r="D5" s="2">
        <v>142</v>
      </c>
      <c r="E5" s="2">
        <v>14</v>
      </c>
    </row>
    <row r="6" spans="1:5" x14ac:dyDescent="0.25">
      <c r="A6" s="2">
        <v>2023</v>
      </c>
      <c r="B6" s="2">
        <v>181</v>
      </c>
      <c r="C6" s="2">
        <v>33</v>
      </c>
      <c r="D6" s="2">
        <v>144</v>
      </c>
      <c r="E6" s="2">
        <v>10</v>
      </c>
    </row>
  </sheetData>
  <pageMargins left="0.75" right="0.75" top="1" bottom="1" header="0.511811023622047" footer="0.511811023622047"/>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6"/>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48" customWidth="1"/>
    <col min="3" max="5" width="50" customWidth="1"/>
  </cols>
  <sheetData>
    <row r="1" spans="1:5" ht="38.25" x14ac:dyDescent="0.25">
      <c r="A1" s="1" t="s">
        <v>25</v>
      </c>
      <c r="B1" s="1" t="s">
        <v>157</v>
      </c>
      <c r="C1" s="1" t="s">
        <v>158</v>
      </c>
      <c r="D1" s="1" t="s">
        <v>159</v>
      </c>
      <c r="E1" s="1" t="s">
        <v>160</v>
      </c>
    </row>
    <row r="2" spans="1:5" x14ac:dyDescent="0.25">
      <c r="A2" s="2">
        <v>1998</v>
      </c>
      <c r="B2" s="2">
        <v>311</v>
      </c>
      <c r="C2" s="2">
        <v>30</v>
      </c>
      <c r="D2" s="2">
        <v>249</v>
      </c>
      <c r="E2" s="2">
        <v>15</v>
      </c>
    </row>
    <row r="3" spans="1:5" x14ac:dyDescent="0.25">
      <c r="A3" s="2">
        <v>2005</v>
      </c>
      <c r="B3" s="2">
        <v>254</v>
      </c>
      <c r="C3" s="2">
        <v>30</v>
      </c>
      <c r="D3" s="2">
        <v>218</v>
      </c>
      <c r="E3" s="2">
        <v>21</v>
      </c>
    </row>
    <row r="4" spans="1:5" x14ac:dyDescent="0.25">
      <c r="A4" s="2">
        <v>2013</v>
      </c>
      <c r="B4" s="2">
        <v>751</v>
      </c>
      <c r="C4" s="2">
        <v>16</v>
      </c>
      <c r="D4" s="2">
        <v>555</v>
      </c>
      <c r="E4" s="2">
        <v>10</v>
      </c>
    </row>
    <row r="5" spans="1:5" x14ac:dyDescent="0.25">
      <c r="A5" s="2">
        <v>2018</v>
      </c>
      <c r="B5" s="2">
        <v>573</v>
      </c>
      <c r="C5" s="2">
        <v>23</v>
      </c>
      <c r="D5" s="2">
        <v>239</v>
      </c>
      <c r="E5" s="2">
        <v>17</v>
      </c>
    </row>
    <row r="6" spans="1:5" x14ac:dyDescent="0.25">
      <c r="A6" s="2">
        <v>2023</v>
      </c>
      <c r="B6" s="2">
        <v>553</v>
      </c>
      <c r="C6" s="2">
        <v>18</v>
      </c>
      <c r="D6" s="2">
        <v>164</v>
      </c>
      <c r="E6" s="2">
        <v>12</v>
      </c>
    </row>
  </sheetData>
  <pageMargins left="0.75" right="0.75" top="1" bottom="1" header="0.511811023622047" footer="0.511811023622047"/>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6"/>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50" customWidth="1"/>
  </cols>
  <sheetData>
    <row r="1" spans="1:2" ht="25.5" x14ac:dyDescent="0.25">
      <c r="A1" s="1" t="s">
        <v>25</v>
      </c>
      <c r="B1" s="1" t="s">
        <v>161</v>
      </c>
    </row>
    <row r="2" spans="1:2" x14ac:dyDescent="0.25">
      <c r="A2" s="2">
        <v>1998</v>
      </c>
      <c r="B2" s="2">
        <v>18</v>
      </c>
    </row>
    <row r="3" spans="1:2" x14ac:dyDescent="0.25">
      <c r="A3" s="2">
        <v>2005</v>
      </c>
      <c r="B3" s="2">
        <v>3</v>
      </c>
    </row>
    <row r="4" spans="1:2" x14ac:dyDescent="0.25">
      <c r="A4" s="2">
        <v>2013</v>
      </c>
      <c r="B4" s="2">
        <v>9</v>
      </c>
    </row>
    <row r="5" spans="1:2" x14ac:dyDescent="0.25">
      <c r="A5" s="2">
        <v>2018</v>
      </c>
      <c r="B5" s="2">
        <v>11</v>
      </c>
    </row>
    <row r="6" spans="1:2" x14ac:dyDescent="0.25">
      <c r="A6" s="2">
        <v>2023</v>
      </c>
      <c r="B6" s="2">
        <v>12</v>
      </c>
    </row>
  </sheetData>
  <pageMargins left="0.75" right="0.75" top="1" bottom="1" header="0.511811023622047" footer="0.511811023622047"/>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6"/>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50" customWidth="1"/>
  </cols>
  <sheetData>
    <row r="1" spans="1:2" ht="25.5" x14ac:dyDescent="0.25">
      <c r="A1" s="1" t="s">
        <v>25</v>
      </c>
      <c r="B1" s="1" t="s">
        <v>162</v>
      </c>
    </row>
    <row r="2" spans="1:2" x14ac:dyDescent="0.25">
      <c r="A2" s="2">
        <v>1998</v>
      </c>
      <c r="B2" s="2">
        <v>36</v>
      </c>
    </row>
    <row r="3" spans="1:2" x14ac:dyDescent="0.25">
      <c r="A3" s="2">
        <v>2005</v>
      </c>
      <c r="B3" s="2">
        <v>23</v>
      </c>
    </row>
    <row r="4" spans="1:2" x14ac:dyDescent="0.25">
      <c r="A4" s="2">
        <v>2013</v>
      </c>
      <c r="B4" s="2">
        <v>16</v>
      </c>
    </row>
    <row r="5" spans="1:2" x14ac:dyDescent="0.25">
      <c r="A5" s="2">
        <v>2018</v>
      </c>
      <c r="B5" s="2">
        <v>15</v>
      </c>
    </row>
    <row r="6" spans="1:2" x14ac:dyDescent="0.25">
      <c r="A6" s="2">
        <v>2023</v>
      </c>
      <c r="B6" s="2">
        <v>20</v>
      </c>
    </row>
  </sheetData>
  <pageMargins left="0.75" right="0.75" top="1" bottom="1" header="0.511811023622047" footer="0.511811023622047"/>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6"/>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50" customWidth="1"/>
  </cols>
  <sheetData>
    <row r="1" spans="1:2" ht="25.5" x14ac:dyDescent="0.25">
      <c r="A1" s="1" t="s">
        <v>25</v>
      </c>
      <c r="B1" s="1" t="s">
        <v>163</v>
      </c>
    </row>
    <row r="2" spans="1:2" x14ac:dyDescent="0.25">
      <c r="A2" s="2">
        <v>1998</v>
      </c>
      <c r="B2" s="2">
        <v>11</v>
      </c>
    </row>
    <row r="3" spans="1:2" x14ac:dyDescent="0.25">
      <c r="A3" s="2">
        <v>2005</v>
      </c>
      <c r="B3" s="2">
        <v>7</v>
      </c>
    </row>
    <row r="4" spans="1:2" x14ac:dyDescent="0.25">
      <c r="A4" s="2">
        <v>2013</v>
      </c>
      <c r="B4" s="2">
        <v>11</v>
      </c>
    </row>
    <row r="5" spans="1:2" x14ac:dyDescent="0.25">
      <c r="A5" s="2">
        <v>2018</v>
      </c>
      <c r="B5" s="2">
        <v>11</v>
      </c>
    </row>
    <row r="6" spans="1:2" x14ac:dyDescent="0.25">
      <c r="A6" s="2">
        <v>2023</v>
      </c>
      <c r="B6" s="2">
        <v>9</v>
      </c>
    </row>
  </sheetData>
  <pageMargins left="0.75" right="0.75" top="1" bottom="1" header="0.511811023622047" footer="0.511811023622047"/>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6"/>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50" customWidth="1"/>
  </cols>
  <sheetData>
    <row r="1" spans="1:2" ht="25.5" x14ac:dyDescent="0.25">
      <c r="A1" s="1" t="s">
        <v>25</v>
      </c>
      <c r="B1" s="1" t="s">
        <v>164</v>
      </c>
    </row>
    <row r="2" spans="1:2" x14ac:dyDescent="0.25">
      <c r="A2" s="2">
        <v>1998</v>
      </c>
      <c r="B2" s="2">
        <v>30</v>
      </c>
    </row>
    <row r="3" spans="1:2" x14ac:dyDescent="0.25">
      <c r="A3" s="2">
        <v>2005</v>
      </c>
      <c r="B3" s="2">
        <v>30</v>
      </c>
    </row>
    <row r="4" spans="1:2" x14ac:dyDescent="0.25">
      <c r="A4" s="2">
        <v>2013</v>
      </c>
      <c r="B4" s="2">
        <v>16</v>
      </c>
    </row>
    <row r="5" spans="1:2" x14ac:dyDescent="0.25">
      <c r="A5" s="2">
        <v>2018</v>
      </c>
      <c r="B5" s="2">
        <v>23</v>
      </c>
    </row>
    <row r="6" spans="1:2" x14ac:dyDescent="0.25">
      <c r="A6" s="2">
        <v>2023</v>
      </c>
      <c r="B6" s="2">
        <v>16</v>
      </c>
    </row>
  </sheetData>
  <pageMargins left="0.75" right="0.75" top="1" bottom="1" header="0.511811023622047" footer="0.511811023622047"/>
  <pageSetup paperSize="9" orientation="portrait" horizontalDpi="300" verticalDpi="300"/>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41" customWidth="1"/>
    <col min="3" max="3" width="40" customWidth="1"/>
  </cols>
  <sheetData>
    <row r="1" spans="1:3" ht="25.5" x14ac:dyDescent="0.25">
      <c r="A1" s="1" t="s">
        <v>25</v>
      </c>
      <c r="B1" s="1" t="s">
        <v>165</v>
      </c>
      <c r="C1" s="1" t="s">
        <v>166</v>
      </c>
    </row>
    <row r="2" spans="1:3" x14ac:dyDescent="0.25">
      <c r="A2" s="2">
        <v>1998</v>
      </c>
      <c r="B2" s="2">
        <v>3</v>
      </c>
      <c r="C2" s="2" t="s">
        <v>32</v>
      </c>
    </row>
    <row r="3" spans="1:3" x14ac:dyDescent="0.25">
      <c r="A3" s="2">
        <v>2005</v>
      </c>
      <c r="B3" s="2">
        <v>1</v>
      </c>
      <c r="C3" s="2" t="s">
        <v>32</v>
      </c>
    </row>
  </sheetData>
  <pageMargins left="0.75" right="0.75" top="1" bottom="1" header="0.511811023622047" footer="0.511811023622047"/>
  <pageSetup paperSize="9" orientation="portrait" horizontalDpi="300" verticalDpi="300"/>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3" width="50" customWidth="1"/>
  </cols>
  <sheetData>
    <row r="1" spans="1:3" ht="25.5" x14ac:dyDescent="0.25">
      <c r="A1" s="1" t="s">
        <v>25</v>
      </c>
      <c r="B1" s="1" t="s">
        <v>167</v>
      </c>
      <c r="C1" s="1" t="s">
        <v>168</v>
      </c>
    </row>
    <row r="2" spans="1:3" x14ac:dyDescent="0.25">
      <c r="A2" s="2">
        <v>2005</v>
      </c>
      <c r="B2" s="2">
        <v>1</v>
      </c>
      <c r="C2" s="2" t="s">
        <v>32</v>
      </c>
    </row>
  </sheetData>
  <pageMargins left="0.75" right="0.75" top="1" bottom="1" header="0.511811023622047" footer="0.511811023622047"/>
  <pageSetup paperSize="9" orientation="portrait" horizontalDpi="300" verticalDpi="300"/>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12"/>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44" customWidth="1"/>
    <col min="3" max="4" width="50" customWidth="1"/>
    <col min="5" max="5" width="43" customWidth="1"/>
    <col min="6" max="9" width="50" customWidth="1"/>
  </cols>
  <sheetData>
    <row r="1" spans="1:9" ht="25.5" x14ac:dyDescent="0.25">
      <c r="A1" s="1" t="s">
        <v>25</v>
      </c>
      <c r="B1" s="1" t="s">
        <v>169</v>
      </c>
      <c r="C1" s="1" t="s">
        <v>170</v>
      </c>
      <c r="D1" s="1" t="s">
        <v>171</v>
      </c>
      <c r="E1" s="1" t="s">
        <v>172</v>
      </c>
      <c r="F1" s="1" t="s">
        <v>173</v>
      </c>
      <c r="G1" s="1" t="s">
        <v>174</v>
      </c>
      <c r="H1" s="1" t="s">
        <v>175</v>
      </c>
      <c r="I1" s="1" t="s">
        <v>176</v>
      </c>
    </row>
    <row r="2" spans="1:9" x14ac:dyDescent="0.25">
      <c r="A2" s="2">
        <v>1997</v>
      </c>
      <c r="B2" s="2"/>
      <c r="C2" s="2"/>
      <c r="D2" s="2"/>
      <c r="E2" s="2"/>
      <c r="F2" s="2">
        <v>11</v>
      </c>
      <c r="G2" s="2">
        <v>54000</v>
      </c>
      <c r="H2" s="2">
        <v>6</v>
      </c>
      <c r="I2" s="2" t="s">
        <v>32</v>
      </c>
    </row>
    <row r="3" spans="1:9" x14ac:dyDescent="0.25">
      <c r="A3" s="2">
        <v>1998</v>
      </c>
      <c r="B3" s="2">
        <v>16</v>
      </c>
      <c r="C3" s="2"/>
      <c r="D3" s="2"/>
      <c r="E3" s="2">
        <v>327084</v>
      </c>
      <c r="F3" s="2"/>
      <c r="G3" s="2"/>
      <c r="H3" s="2"/>
      <c r="I3" s="2"/>
    </row>
    <row r="4" spans="1:9" x14ac:dyDescent="0.25">
      <c r="A4" s="2">
        <v>2002</v>
      </c>
      <c r="B4" s="2"/>
      <c r="C4" s="2">
        <v>18</v>
      </c>
      <c r="D4" s="2"/>
      <c r="E4" s="2"/>
      <c r="F4" s="2">
        <v>12</v>
      </c>
      <c r="G4" s="2">
        <v>35000</v>
      </c>
      <c r="H4" s="2">
        <v>7</v>
      </c>
      <c r="I4" s="2" t="s">
        <v>32</v>
      </c>
    </row>
    <row r="5" spans="1:9" x14ac:dyDescent="0.25">
      <c r="A5" s="2">
        <v>2005</v>
      </c>
      <c r="B5" s="2">
        <v>5</v>
      </c>
      <c r="C5" s="2"/>
      <c r="D5" s="2"/>
      <c r="E5" s="2" t="s">
        <v>32</v>
      </c>
      <c r="F5" s="2"/>
      <c r="G5" s="2"/>
      <c r="H5" s="2"/>
      <c r="I5" s="2"/>
    </row>
    <row r="6" spans="1:9" x14ac:dyDescent="0.25">
      <c r="A6" s="2">
        <v>2007</v>
      </c>
      <c r="B6" s="2"/>
      <c r="C6" s="2">
        <v>16</v>
      </c>
      <c r="D6" s="2">
        <v>116000</v>
      </c>
      <c r="E6" s="2"/>
      <c r="F6" s="2">
        <v>9</v>
      </c>
      <c r="G6" s="2">
        <v>18000</v>
      </c>
      <c r="H6" s="2">
        <v>7</v>
      </c>
      <c r="I6" s="2">
        <v>43000</v>
      </c>
    </row>
    <row r="7" spans="1:9" x14ac:dyDescent="0.25">
      <c r="A7" s="2">
        <v>2012</v>
      </c>
      <c r="B7" s="2"/>
      <c r="C7" s="2">
        <v>13</v>
      </c>
      <c r="D7" s="2">
        <v>34000</v>
      </c>
      <c r="E7" s="2"/>
      <c r="F7" s="2"/>
      <c r="G7" s="2"/>
      <c r="H7" s="2"/>
      <c r="I7" s="2"/>
    </row>
    <row r="8" spans="1:9" x14ac:dyDescent="0.25">
      <c r="A8" s="2">
        <v>2013</v>
      </c>
      <c r="B8" s="2">
        <v>6</v>
      </c>
      <c r="C8" s="2"/>
      <c r="D8" s="2"/>
      <c r="E8" s="2">
        <v>23917</v>
      </c>
      <c r="F8" s="2"/>
      <c r="G8" s="2"/>
      <c r="H8" s="2"/>
      <c r="I8" s="2"/>
    </row>
    <row r="9" spans="1:9" x14ac:dyDescent="0.25">
      <c r="A9" s="2">
        <v>2017</v>
      </c>
      <c r="B9" s="2"/>
      <c r="C9" s="2">
        <v>9</v>
      </c>
      <c r="D9" s="2">
        <v>156000</v>
      </c>
      <c r="E9" s="2"/>
      <c r="F9" s="2"/>
      <c r="G9" s="2"/>
      <c r="H9" s="2"/>
      <c r="I9" s="2"/>
    </row>
    <row r="10" spans="1:9" x14ac:dyDescent="0.25">
      <c r="A10" s="2">
        <v>2018</v>
      </c>
      <c r="B10" s="2">
        <v>9</v>
      </c>
      <c r="C10" s="2"/>
      <c r="D10" s="2"/>
      <c r="E10" s="2">
        <v>158000</v>
      </c>
      <c r="F10" s="2"/>
      <c r="G10" s="2"/>
      <c r="H10" s="2"/>
      <c r="I10" s="2"/>
    </row>
    <row r="11" spans="1:9" x14ac:dyDescent="0.25">
      <c r="A11" s="2">
        <v>2022</v>
      </c>
      <c r="B11" s="2"/>
      <c r="C11" s="2">
        <v>11</v>
      </c>
      <c r="D11" s="2">
        <v>299000</v>
      </c>
      <c r="E11" s="2"/>
      <c r="F11" s="2"/>
      <c r="G11" s="2"/>
      <c r="H11" s="2"/>
      <c r="I11" s="2"/>
    </row>
    <row r="12" spans="1:9" x14ac:dyDescent="0.25">
      <c r="A12" s="2">
        <v>2023</v>
      </c>
      <c r="B12" s="2">
        <v>9</v>
      </c>
      <c r="C12" s="2"/>
      <c r="D12" s="2"/>
      <c r="E12" s="2">
        <v>163000</v>
      </c>
      <c r="F12" s="2"/>
      <c r="G12" s="2"/>
      <c r="H12" s="2"/>
      <c r="I12" s="2"/>
    </row>
  </sheetData>
  <pageMargins left="0.75" right="0.75" top="1" bottom="1" header="0.511811023622047" footer="0.511811023622047"/>
  <pageSetup paperSize="9" orientation="portrait" horizontalDpi="300" verticalDpi="300"/>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2"/>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7" width="50" customWidth="1"/>
  </cols>
  <sheetData>
    <row r="1" spans="1:7" ht="25.5" x14ac:dyDescent="0.25">
      <c r="A1" s="1" t="s">
        <v>25</v>
      </c>
      <c r="B1" s="1" t="s">
        <v>177</v>
      </c>
      <c r="C1" s="1" t="s">
        <v>178</v>
      </c>
      <c r="D1" s="1" t="s">
        <v>179</v>
      </c>
      <c r="E1" s="1" t="s">
        <v>180</v>
      </c>
      <c r="F1" s="1" t="s">
        <v>181</v>
      </c>
      <c r="G1" s="1" t="s">
        <v>182</v>
      </c>
    </row>
    <row r="2" spans="1:7" x14ac:dyDescent="0.25">
      <c r="A2" s="2">
        <v>2023</v>
      </c>
      <c r="B2" s="2">
        <v>3</v>
      </c>
      <c r="C2" s="2">
        <v>7</v>
      </c>
      <c r="D2" s="2">
        <v>7000</v>
      </c>
      <c r="E2" s="2" t="s">
        <v>116</v>
      </c>
      <c r="F2" s="2">
        <v>1000</v>
      </c>
      <c r="G2" s="2">
        <v>7</v>
      </c>
    </row>
  </sheetData>
  <pageMargins left="0.75" right="0.75" top="1" bottom="1" header="0.511811023622047" footer="0.511811023622047"/>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7" width="50" customWidth="1"/>
  </cols>
  <sheetData>
    <row r="1" spans="1:7" ht="38.25" x14ac:dyDescent="0.25">
      <c r="A1" s="1" t="s">
        <v>25</v>
      </c>
      <c r="B1" s="1" t="s">
        <v>26</v>
      </c>
      <c r="C1" s="1" t="s">
        <v>27</v>
      </c>
      <c r="D1" s="1" t="s">
        <v>28</v>
      </c>
      <c r="E1" s="1" t="s">
        <v>29</v>
      </c>
      <c r="F1" s="1" t="s">
        <v>30</v>
      </c>
      <c r="G1" s="1" t="s">
        <v>31</v>
      </c>
    </row>
    <row r="2" spans="1:7" x14ac:dyDescent="0.25">
      <c r="A2" s="2">
        <v>2002</v>
      </c>
      <c r="B2" s="2">
        <v>24</v>
      </c>
      <c r="C2" s="2"/>
      <c r="D2" s="2">
        <v>20</v>
      </c>
      <c r="E2" s="2">
        <v>506000</v>
      </c>
      <c r="F2" s="2">
        <v>4</v>
      </c>
      <c r="G2" s="2">
        <v>4000</v>
      </c>
    </row>
    <row r="3" spans="1:7" x14ac:dyDescent="0.25">
      <c r="A3" s="2">
        <v>2007</v>
      </c>
      <c r="B3" s="2">
        <v>26</v>
      </c>
      <c r="C3" s="2">
        <v>4513000</v>
      </c>
      <c r="D3" s="2">
        <v>24</v>
      </c>
      <c r="E3" s="2">
        <v>675000</v>
      </c>
      <c r="F3" s="2">
        <v>5</v>
      </c>
      <c r="G3" s="2" t="s">
        <v>32</v>
      </c>
    </row>
    <row r="4" spans="1:7" x14ac:dyDescent="0.25">
      <c r="A4" s="2">
        <v>2012</v>
      </c>
      <c r="B4" s="2">
        <v>34</v>
      </c>
      <c r="C4" s="2">
        <v>863000</v>
      </c>
      <c r="D4" s="2"/>
      <c r="E4" s="2"/>
      <c r="F4" s="2"/>
      <c r="G4" s="2"/>
    </row>
    <row r="5" spans="1:7" x14ac:dyDescent="0.25">
      <c r="A5" s="2">
        <v>2017</v>
      </c>
      <c r="B5" s="2">
        <v>27</v>
      </c>
      <c r="C5" s="2">
        <v>600000</v>
      </c>
      <c r="D5" s="2"/>
      <c r="E5" s="2"/>
      <c r="F5" s="2"/>
      <c r="G5" s="2"/>
    </row>
    <row r="6" spans="1:7" x14ac:dyDescent="0.25">
      <c r="A6" s="2">
        <v>2022</v>
      </c>
      <c r="B6" s="2">
        <v>33</v>
      </c>
      <c r="C6" s="2">
        <v>989000</v>
      </c>
      <c r="D6" s="2"/>
      <c r="E6" s="2"/>
      <c r="F6" s="2"/>
      <c r="G6" s="2"/>
    </row>
  </sheetData>
  <pageMargins left="0.75" right="0.75" top="1" bottom="1" header="0.511811023622047" footer="0.511811023622047"/>
  <pageSetup paperSize="9" orientation="portrait" horizontalDpi="300" verticalDpi="300"/>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5"/>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5" width="50" customWidth="1"/>
  </cols>
  <sheetData>
    <row r="1" spans="1:5" ht="25.5" x14ac:dyDescent="0.25">
      <c r="A1" s="1" t="s">
        <v>25</v>
      </c>
      <c r="B1" s="1" t="s">
        <v>183</v>
      </c>
      <c r="C1" s="1" t="s">
        <v>184</v>
      </c>
      <c r="D1" s="1" t="s">
        <v>185</v>
      </c>
      <c r="E1" s="1" t="s">
        <v>186</v>
      </c>
    </row>
    <row r="2" spans="1:5" x14ac:dyDescent="0.25">
      <c r="A2" s="2">
        <v>2005</v>
      </c>
      <c r="B2" s="2">
        <v>1</v>
      </c>
      <c r="C2" s="2" t="s">
        <v>32</v>
      </c>
      <c r="D2" s="2" t="s">
        <v>32</v>
      </c>
      <c r="E2" s="2" t="s">
        <v>32</v>
      </c>
    </row>
    <row r="3" spans="1:5" x14ac:dyDescent="0.25">
      <c r="A3" s="2">
        <v>2013</v>
      </c>
      <c r="B3" s="2">
        <v>2</v>
      </c>
      <c r="C3" s="2" t="s">
        <v>32</v>
      </c>
      <c r="D3" s="2" t="s">
        <v>32</v>
      </c>
      <c r="E3" s="2" t="s">
        <v>32</v>
      </c>
    </row>
    <row r="4" spans="1:5" x14ac:dyDescent="0.25">
      <c r="A4" s="2">
        <v>2018</v>
      </c>
      <c r="B4" s="2">
        <v>3</v>
      </c>
      <c r="C4" s="2">
        <v>500</v>
      </c>
      <c r="D4" s="2">
        <v>15000</v>
      </c>
      <c r="E4" s="2">
        <v>30000</v>
      </c>
    </row>
    <row r="5" spans="1:5" x14ac:dyDescent="0.25">
      <c r="A5" s="2">
        <v>2023</v>
      </c>
      <c r="B5" s="2">
        <v>3</v>
      </c>
      <c r="C5" s="2">
        <v>750</v>
      </c>
      <c r="D5" s="2">
        <v>18000</v>
      </c>
      <c r="E5" s="2">
        <v>24000</v>
      </c>
    </row>
  </sheetData>
  <pageMargins left="0.75" right="0.75" top="1" bottom="1" header="0.511811023622047" footer="0.511811023622047"/>
  <pageSetup paperSize="9" orientation="portrait" horizontalDpi="300" verticalDpi="300"/>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5"/>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7" width="50" customWidth="1"/>
  </cols>
  <sheetData>
    <row r="1" spans="1:7" ht="25.5" x14ac:dyDescent="0.25">
      <c r="A1" s="1" t="s">
        <v>25</v>
      </c>
      <c r="B1" s="1" t="s">
        <v>187</v>
      </c>
      <c r="C1" s="1" t="s">
        <v>188</v>
      </c>
      <c r="D1" s="1" t="s">
        <v>189</v>
      </c>
      <c r="E1" s="1" t="s">
        <v>190</v>
      </c>
      <c r="F1" s="1" t="s">
        <v>191</v>
      </c>
      <c r="G1" s="1" t="s">
        <v>192</v>
      </c>
    </row>
    <row r="2" spans="1:7" x14ac:dyDescent="0.25">
      <c r="A2" s="2">
        <v>2005</v>
      </c>
      <c r="B2" s="2">
        <v>5</v>
      </c>
      <c r="C2" s="2">
        <v>1.3</v>
      </c>
      <c r="D2" s="2">
        <v>39400</v>
      </c>
      <c r="E2" s="2">
        <v>18000</v>
      </c>
      <c r="F2" s="2">
        <v>30350</v>
      </c>
      <c r="G2" s="2">
        <v>1.7</v>
      </c>
    </row>
    <row r="3" spans="1:7" x14ac:dyDescent="0.25">
      <c r="A3" s="2">
        <v>2013</v>
      </c>
      <c r="B3" s="2">
        <v>2</v>
      </c>
      <c r="C3" s="2" t="s">
        <v>32</v>
      </c>
      <c r="D3" s="2" t="s">
        <v>32</v>
      </c>
      <c r="E3" s="2" t="s">
        <v>32</v>
      </c>
      <c r="F3" s="2" t="s">
        <v>32</v>
      </c>
      <c r="G3" s="2" t="s">
        <v>32</v>
      </c>
    </row>
    <row r="4" spans="1:7" x14ac:dyDescent="0.25">
      <c r="A4" s="2">
        <v>2018</v>
      </c>
      <c r="B4" s="2">
        <v>6</v>
      </c>
      <c r="C4" s="2">
        <v>4.47</v>
      </c>
      <c r="D4" s="2">
        <v>143000</v>
      </c>
      <c r="E4" s="2">
        <v>92000</v>
      </c>
      <c r="F4" s="2">
        <v>32000</v>
      </c>
      <c r="G4" s="2">
        <v>0.3</v>
      </c>
    </row>
    <row r="5" spans="1:7" x14ac:dyDescent="0.25">
      <c r="A5" s="2">
        <v>2023</v>
      </c>
      <c r="B5" s="2">
        <v>9</v>
      </c>
      <c r="C5" s="2">
        <v>5.41</v>
      </c>
      <c r="D5" s="2">
        <v>138000</v>
      </c>
      <c r="E5" s="2">
        <v>69000</v>
      </c>
      <c r="F5" s="2">
        <v>26000</v>
      </c>
      <c r="G5" s="2">
        <v>0.4</v>
      </c>
    </row>
  </sheetData>
  <pageMargins left="0.75" right="0.75" top="1" bottom="1" header="0.511811023622047" footer="0.511811023622047"/>
  <pageSetup paperSize="9" orientation="portrait" horizontalDpi="300" verticalDpi="300"/>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3"/>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3" width="50" customWidth="1"/>
  </cols>
  <sheetData>
    <row r="1" spans="1:3" ht="25.5" x14ac:dyDescent="0.25">
      <c r="A1" s="1" t="s">
        <v>25</v>
      </c>
      <c r="B1" s="1" t="s">
        <v>193</v>
      </c>
      <c r="C1" s="1" t="s">
        <v>194</v>
      </c>
    </row>
    <row r="2" spans="1:3" x14ac:dyDescent="0.25">
      <c r="A2" s="2">
        <v>2019</v>
      </c>
      <c r="B2" s="2">
        <v>3</v>
      </c>
      <c r="C2" s="2">
        <v>3</v>
      </c>
    </row>
    <row r="3" spans="1:3" x14ac:dyDescent="0.25">
      <c r="A3" s="2">
        <v>2024</v>
      </c>
      <c r="B3" s="2">
        <v>3</v>
      </c>
      <c r="C3" s="2">
        <v>3</v>
      </c>
    </row>
  </sheetData>
  <pageMargins left="0.75" right="0.75" top="1" bottom="1" header="0.511811023622047" footer="0.511811023622047"/>
  <pageSetup paperSize="9" orientation="portrait" horizontalDpi="300" verticalDpi="300"/>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3"/>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7" width="50" customWidth="1"/>
  </cols>
  <sheetData>
    <row r="1" spans="1:7" ht="25.5" x14ac:dyDescent="0.25">
      <c r="A1" s="1" t="s">
        <v>25</v>
      </c>
      <c r="B1" s="1" t="s">
        <v>195</v>
      </c>
      <c r="C1" s="1" t="s">
        <v>196</v>
      </c>
      <c r="D1" s="1" t="s">
        <v>197</v>
      </c>
      <c r="E1" s="1" t="s">
        <v>198</v>
      </c>
      <c r="F1" s="1" t="s">
        <v>199</v>
      </c>
      <c r="G1" s="1" t="s">
        <v>200</v>
      </c>
    </row>
    <row r="2" spans="1:7" x14ac:dyDescent="0.25">
      <c r="A2" s="2">
        <v>2013</v>
      </c>
      <c r="B2" s="2">
        <v>2</v>
      </c>
      <c r="C2" s="2" t="s">
        <v>32</v>
      </c>
      <c r="D2" s="2" t="s">
        <v>32</v>
      </c>
      <c r="E2" s="2" t="s">
        <v>32</v>
      </c>
      <c r="F2" s="2" t="s">
        <v>32</v>
      </c>
      <c r="G2" s="2" t="s">
        <v>32</v>
      </c>
    </row>
    <row r="3" spans="1:7" x14ac:dyDescent="0.25">
      <c r="A3" s="2">
        <v>2023</v>
      </c>
      <c r="B3" s="2">
        <v>3</v>
      </c>
      <c r="C3" s="2">
        <v>0.5</v>
      </c>
      <c r="D3" s="2" t="s">
        <v>116</v>
      </c>
      <c r="E3" s="2" t="s">
        <v>116</v>
      </c>
      <c r="F3" s="2" t="s">
        <v>116</v>
      </c>
      <c r="G3" s="2">
        <v>0.5</v>
      </c>
    </row>
  </sheetData>
  <pageMargins left="0.75" right="0.75" top="1" bottom="1" header="0.511811023622047" footer="0.511811023622047"/>
  <pageSetup paperSize="9" orientation="portrait" horizontalDpi="300" verticalDpi="300"/>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2"/>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5" width="50" customWidth="1"/>
  </cols>
  <sheetData>
    <row r="1" spans="1:5" ht="25.5" x14ac:dyDescent="0.25">
      <c r="A1" s="1" t="s">
        <v>25</v>
      </c>
      <c r="B1" s="1" t="s">
        <v>201</v>
      </c>
      <c r="C1" s="1" t="s">
        <v>202</v>
      </c>
      <c r="D1" s="1" t="s">
        <v>203</v>
      </c>
      <c r="E1" s="1" t="s">
        <v>204</v>
      </c>
    </row>
    <row r="2" spans="1:5" x14ac:dyDescent="0.25">
      <c r="A2" s="2">
        <v>2018</v>
      </c>
      <c r="B2" s="2">
        <v>3</v>
      </c>
      <c r="C2" s="2">
        <v>454.14</v>
      </c>
      <c r="D2" s="2">
        <v>79000</v>
      </c>
      <c r="E2" s="2" t="s">
        <v>116</v>
      </c>
    </row>
  </sheetData>
  <pageMargins left="0.75" right="0.75" top="1" bottom="1" header="0.511811023622047" footer="0.511811023622047"/>
  <pageSetup paperSize="9" orientation="portrait" horizontalDpi="300" verticalDpi="300"/>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C5"/>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41" customWidth="1"/>
    <col min="3" max="3" width="40" customWidth="1"/>
  </cols>
  <sheetData>
    <row r="1" spans="1:3" ht="25.5" x14ac:dyDescent="0.25">
      <c r="A1" s="1" t="s">
        <v>25</v>
      </c>
      <c r="B1" s="1" t="s">
        <v>205</v>
      </c>
      <c r="C1" s="1" t="s">
        <v>206</v>
      </c>
    </row>
    <row r="2" spans="1:3" x14ac:dyDescent="0.25">
      <c r="A2" s="2">
        <v>2005</v>
      </c>
      <c r="B2" s="2">
        <v>2</v>
      </c>
      <c r="C2" s="2" t="s">
        <v>32</v>
      </c>
    </row>
    <row r="3" spans="1:3" x14ac:dyDescent="0.25">
      <c r="A3" s="2">
        <v>2013</v>
      </c>
      <c r="B3" s="2">
        <v>2</v>
      </c>
      <c r="C3" s="2" t="s">
        <v>32</v>
      </c>
    </row>
    <row r="4" spans="1:3" x14ac:dyDescent="0.25">
      <c r="A4" s="2">
        <v>2018</v>
      </c>
      <c r="B4" s="2">
        <v>3</v>
      </c>
      <c r="C4" s="2" t="s">
        <v>32</v>
      </c>
    </row>
    <row r="5" spans="1:3" x14ac:dyDescent="0.25">
      <c r="A5" s="2">
        <v>2023</v>
      </c>
      <c r="B5" s="2">
        <v>5</v>
      </c>
      <c r="C5" s="2" t="s">
        <v>32</v>
      </c>
    </row>
  </sheetData>
  <pageMargins left="0.75" right="0.75" top="1" bottom="1" header="0.511811023622047" footer="0.511811023622047"/>
  <pageSetup paperSize="9" orientation="portrait" horizontalDpi="300" verticalDpi="300"/>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C3"/>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3" width="50" customWidth="1"/>
  </cols>
  <sheetData>
    <row r="1" spans="1:3" ht="25.5" x14ac:dyDescent="0.25">
      <c r="A1" s="1" t="s">
        <v>25</v>
      </c>
      <c r="B1" s="1" t="s">
        <v>207</v>
      </c>
      <c r="C1" s="1" t="s">
        <v>208</v>
      </c>
    </row>
    <row r="2" spans="1:3" x14ac:dyDescent="0.25">
      <c r="A2" s="2">
        <v>2013</v>
      </c>
      <c r="B2" s="2">
        <v>1</v>
      </c>
      <c r="C2" s="2" t="s">
        <v>32</v>
      </c>
    </row>
    <row r="3" spans="1:3" x14ac:dyDescent="0.25">
      <c r="A3" s="2">
        <v>2018</v>
      </c>
      <c r="B3" s="2">
        <v>1</v>
      </c>
      <c r="C3" s="2" t="s">
        <v>32</v>
      </c>
    </row>
  </sheetData>
  <pageMargins left="0.75" right="0.75" top="1" bottom="1" header="0.511811023622047" footer="0.511811023622047"/>
  <pageSetup paperSize="9" orientation="portrait" horizontalDpi="300" verticalDpi="300"/>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C2"/>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47" customWidth="1"/>
    <col min="3" max="3" width="46" customWidth="1"/>
  </cols>
  <sheetData>
    <row r="1" spans="1:3" ht="25.5" x14ac:dyDescent="0.25">
      <c r="A1" s="1" t="s">
        <v>25</v>
      </c>
      <c r="B1" s="1" t="s">
        <v>209</v>
      </c>
      <c r="C1" s="1" t="s">
        <v>210</v>
      </c>
    </row>
    <row r="2" spans="1:3" x14ac:dyDescent="0.25">
      <c r="A2" s="2">
        <v>2023</v>
      </c>
      <c r="B2" s="2">
        <v>3</v>
      </c>
      <c r="C2" s="2">
        <v>1000</v>
      </c>
    </row>
  </sheetData>
  <pageMargins left="0.75" right="0.75" top="1" bottom="1" header="0.511811023622047" footer="0.511811023622047"/>
  <pageSetup paperSize="9" orientation="portrait" horizontalDpi="300" verticalDpi="300"/>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C5"/>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49" customWidth="1"/>
    <col min="3" max="3" width="48" customWidth="1"/>
  </cols>
  <sheetData>
    <row r="1" spans="1:3" ht="25.5" x14ac:dyDescent="0.25">
      <c r="A1" s="1" t="s">
        <v>25</v>
      </c>
      <c r="B1" s="1" t="s">
        <v>211</v>
      </c>
      <c r="C1" s="1" t="s">
        <v>212</v>
      </c>
    </row>
    <row r="2" spans="1:3" x14ac:dyDescent="0.25">
      <c r="A2" s="2">
        <v>2005</v>
      </c>
      <c r="B2" s="2">
        <v>2</v>
      </c>
      <c r="C2" s="2" t="s">
        <v>32</v>
      </c>
    </row>
    <row r="3" spans="1:3" x14ac:dyDescent="0.25">
      <c r="A3" s="2">
        <v>2013</v>
      </c>
      <c r="B3" s="2">
        <v>1</v>
      </c>
      <c r="C3" s="2" t="s">
        <v>32</v>
      </c>
    </row>
    <row r="4" spans="1:3" x14ac:dyDescent="0.25">
      <c r="A4" s="2">
        <v>2018</v>
      </c>
      <c r="B4" s="2">
        <v>2</v>
      </c>
      <c r="C4" s="2" t="s">
        <v>32</v>
      </c>
    </row>
    <row r="5" spans="1:3" x14ac:dyDescent="0.25">
      <c r="A5" s="2">
        <v>2023</v>
      </c>
      <c r="B5" s="2">
        <v>2</v>
      </c>
      <c r="C5" s="2" t="s">
        <v>32</v>
      </c>
    </row>
  </sheetData>
  <pageMargins left="0.75" right="0.75" top="1" bottom="1" header="0.511811023622047" footer="0.511811023622047"/>
  <pageSetup paperSize="9" orientation="portrait" horizontalDpi="300" verticalDpi="300"/>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C2"/>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3" width="50" customWidth="1"/>
  </cols>
  <sheetData>
    <row r="1" spans="1:3" ht="25.5" x14ac:dyDescent="0.25">
      <c r="A1" s="1" t="s">
        <v>25</v>
      </c>
      <c r="B1" s="1" t="s">
        <v>213</v>
      </c>
      <c r="C1" s="1" t="s">
        <v>214</v>
      </c>
    </row>
    <row r="2" spans="1:3" x14ac:dyDescent="0.25">
      <c r="A2" s="2">
        <v>2005</v>
      </c>
      <c r="B2" s="2">
        <v>2</v>
      </c>
      <c r="C2" s="2" t="s">
        <v>32</v>
      </c>
    </row>
  </sheetData>
  <pageMargins left="0.75" right="0.75" top="1" bottom="1" header="0.511811023622047" footer="0.511811023622047"/>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43" customWidth="1"/>
    <col min="3" max="3" width="42" customWidth="1"/>
  </cols>
  <sheetData>
    <row r="1" spans="1:3" ht="25.5" x14ac:dyDescent="0.25">
      <c r="A1" s="1" t="s">
        <v>25</v>
      </c>
      <c r="B1" s="1" t="s">
        <v>33</v>
      </c>
      <c r="C1" s="1" t="s">
        <v>34</v>
      </c>
    </row>
    <row r="2" spans="1:3" x14ac:dyDescent="0.25">
      <c r="A2" s="2">
        <v>2005</v>
      </c>
      <c r="B2" s="2">
        <v>3</v>
      </c>
      <c r="C2" s="2" t="s">
        <v>32</v>
      </c>
    </row>
    <row r="3" spans="1:3" x14ac:dyDescent="0.25">
      <c r="A3" s="2">
        <v>2013</v>
      </c>
      <c r="B3" s="2">
        <v>1</v>
      </c>
      <c r="C3" s="2" t="s">
        <v>32</v>
      </c>
    </row>
    <row r="4" spans="1:3" x14ac:dyDescent="0.25">
      <c r="A4" s="2">
        <v>2018</v>
      </c>
      <c r="B4" s="2">
        <v>1</v>
      </c>
      <c r="C4" s="2" t="s">
        <v>32</v>
      </c>
    </row>
    <row r="5" spans="1:3" x14ac:dyDescent="0.25">
      <c r="A5" s="2">
        <v>2023</v>
      </c>
      <c r="B5" s="2">
        <v>1</v>
      </c>
      <c r="C5" s="2" t="s">
        <v>32</v>
      </c>
    </row>
  </sheetData>
  <pageMargins left="0.75" right="0.75" top="1" bottom="1" header="0.511811023622047" footer="0.511811023622047"/>
  <pageSetup paperSize="9" orientation="portrait" horizontalDpi="300" verticalDpi="300"/>
  <tableParts count="1">
    <tablePart r:id="rId1"/>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C4"/>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3" width="50" customWidth="1"/>
  </cols>
  <sheetData>
    <row r="1" spans="1:3" ht="25.5" x14ac:dyDescent="0.25">
      <c r="A1" s="1" t="s">
        <v>25</v>
      </c>
      <c r="B1" s="1" t="s">
        <v>215</v>
      </c>
      <c r="C1" s="1" t="s">
        <v>216</v>
      </c>
    </row>
    <row r="2" spans="1:3" x14ac:dyDescent="0.25">
      <c r="A2" s="2">
        <v>1998</v>
      </c>
      <c r="B2" s="2">
        <v>1</v>
      </c>
      <c r="C2" s="2" t="s">
        <v>32</v>
      </c>
    </row>
    <row r="3" spans="1:3" x14ac:dyDescent="0.25">
      <c r="A3" s="2">
        <v>2005</v>
      </c>
      <c r="B3" s="2">
        <v>1</v>
      </c>
      <c r="C3" s="2" t="s">
        <v>32</v>
      </c>
    </row>
    <row r="4" spans="1:3" x14ac:dyDescent="0.25">
      <c r="A4" s="2">
        <v>2013</v>
      </c>
      <c r="B4" s="2">
        <v>2</v>
      </c>
      <c r="C4" s="2" t="s">
        <v>32</v>
      </c>
    </row>
  </sheetData>
  <pageMargins left="0.75" right="0.75" top="1" bottom="1" header="0.511811023622047" footer="0.511811023622047"/>
  <pageSetup paperSize="9" orientation="portrait" horizontalDpi="300" verticalDpi="300"/>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E2"/>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5" width="50" customWidth="1"/>
  </cols>
  <sheetData>
    <row r="1" spans="1:5" ht="25.5" x14ac:dyDescent="0.25">
      <c r="A1" s="1" t="s">
        <v>25</v>
      </c>
      <c r="B1" s="1" t="s">
        <v>217</v>
      </c>
      <c r="C1" s="1" t="s">
        <v>218</v>
      </c>
      <c r="D1" s="1" t="s">
        <v>219</v>
      </c>
      <c r="E1" s="1" t="s">
        <v>220</v>
      </c>
    </row>
    <row r="2" spans="1:5" x14ac:dyDescent="0.25">
      <c r="A2" s="2">
        <v>2005</v>
      </c>
      <c r="B2" s="2">
        <v>1</v>
      </c>
      <c r="C2" s="2" t="s">
        <v>32</v>
      </c>
      <c r="D2" s="2" t="s">
        <v>32</v>
      </c>
      <c r="E2" s="2" t="s">
        <v>32</v>
      </c>
    </row>
  </sheetData>
  <pageMargins left="0.75" right="0.75" top="1" bottom="1" header="0.511811023622047" footer="0.511811023622047"/>
  <pageSetup paperSize="9" orientation="portrait" horizontalDpi="300" verticalDpi="300"/>
  <tableParts count="1">
    <tablePart r:id="rId1"/>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E2"/>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5" width="50" customWidth="1"/>
  </cols>
  <sheetData>
    <row r="1" spans="1:5" ht="38.25" x14ac:dyDescent="0.25">
      <c r="A1" s="1" t="s">
        <v>25</v>
      </c>
      <c r="B1" s="1" t="s">
        <v>221</v>
      </c>
      <c r="C1" s="1" t="s">
        <v>222</v>
      </c>
      <c r="D1" s="1" t="s">
        <v>223</v>
      </c>
      <c r="E1" s="1" t="s">
        <v>224</v>
      </c>
    </row>
    <row r="2" spans="1:5" x14ac:dyDescent="0.25">
      <c r="A2" s="2">
        <v>2005</v>
      </c>
      <c r="B2" s="2">
        <v>11</v>
      </c>
      <c r="C2" s="2">
        <v>0.57999999999999996</v>
      </c>
      <c r="D2" s="2">
        <v>150493</v>
      </c>
      <c r="E2" s="2">
        <v>259390</v>
      </c>
    </row>
  </sheetData>
  <pageMargins left="0.75" right="0.75" top="1" bottom="1" header="0.511811023622047" footer="0.511811023622047"/>
  <pageSetup paperSize="9" orientation="portrait" horizontalDpi="300" verticalDpi="300"/>
  <tableParts count="1">
    <tablePart r:id="rId1"/>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E2"/>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5" width="50" customWidth="1"/>
  </cols>
  <sheetData>
    <row r="1" spans="1:5" ht="25.5" x14ac:dyDescent="0.25">
      <c r="A1" s="1" t="s">
        <v>25</v>
      </c>
      <c r="B1" s="1" t="s">
        <v>225</v>
      </c>
      <c r="C1" s="1" t="s">
        <v>226</v>
      </c>
      <c r="D1" s="1" t="s">
        <v>227</v>
      </c>
      <c r="E1" s="1" t="s">
        <v>228</v>
      </c>
    </row>
    <row r="2" spans="1:5" x14ac:dyDescent="0.25">
      <c r="A2" s="2">
        <v>2013</v>
      </c>
      <c r="B2" s="2">
        <v>4</v>
      </c>
      <c r="C2" s="2">
        <v>0.01</v>
      </c>
      <c r="D2" s="2">
        <v>2400</v>
      </c>
      <c r="E2" s="2">
        <v>160200</v>
      </c>
    </row>
  </sheetData>
  <pageMargins left="0.75" right="0.75" top="1" bottom="1" header="0.511811023622047" footer="0.511811023622047"/>
  <pageSetup paperSize="9" orientation="portrait" horizontalDpi="300" verticalDpi="300"/>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5"/>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5" width="50" customWidth="1"/>
  </cols>
  <sheetData>
    <row r="1" spans="1:5" ht="25.5" x14ac:dyDescent="0.25">
      <c r="A1" s="1" t="s">
        <v>25</v>
      </c>
      <c r="B1" s="1" t="s">
        <v>229</v>
      </c>
      <c r="C1" s="1" t="s">
        <v>230</v>
      </c>
      <c r="D1" s="1" t="s">
        <v>231</v>
      </c>
      <c r="E1" s="1" t="s">
        <v>232</v>
      </c>
    </row>
    <row r="2" spans="1:5" x14ac:dyDescent="0.25">
      <c r="A2" s="2">
        <v>2005</v>
      </c>
      <c r="B2" s="2">
        <v>6</v>
      </c>
      <c r="C2" s="2">
        <v>0.21</v>
      </c>
      <c r="D2" s="2">
        <v>80000</v>
      </c>
      <c r="E2" s="2">
        <v>374300</v>
      </c>
    </row>
    <row r="3" spans="1:5" x14ac:dyDescent="0.25">
      <c r="A3" s="2">
        <v>2013</v>
      </c>
      <c r="B3" s="2">
        <v>6</v>
      </c>
      <c r="C3" s="2">
        <v>0.09</v>
      </c>
      <c r="D3" s="2">
        <v>19420</v>
      </c>
      <c r="E3" s="2">
        <v>226050</v>
      </c>
    </row>
    <row r="4" spans="1:5" x14ac:dyDescent="0.25">
      <c r="A4" s="2">
        <v>2018</v>
      </c>
      <c r="B4" s="2">
        <v>5</v>
      </c>
      <c r="C4" s="2">
        <v>0.08</v>
      </c>
      <c r="D4" s="2">
        <v>30000</v>
      </c>
      <c r="E4" s="2">
        <v>372000</v>
      </c>
    </row>
    <row r="5" spans="1:5" x14ac:dyDescent="0.25">
      <c r="A5" s="2">
        <v>2023</v>
      </c>
      <c r="B5" s="2">
        <v>3</v>
      </c>
      <c r="C5" s="2">
        <v>0.06</v>
      </c>
      <c r="D5" s="2">
        <v>20000</v>
      </c>
      <c r="E5" s="2">
        <v>330000</v>
      </c>
    </row>
  </sheetData>
  <pageMargins left="0.75" right="0.75" top="1" bottom="1" header="0.511811023622047" footer="0.511811023622047"/>
  <pageSetup paperSize="9" orientation="portrait" horizontalDpi="300" verticalDpi="300"/>
  <tableParts count="1">
    <tablePart r:id="rId1"/>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E2"/>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5" width="50" customWidth="1"/>
  </cols>
  <sheetData>
    <row r="1" spans="1:5" ht="25.5" x14ac:dyDescent="0.25">
      <c r="A1" s="1" t="s">
        <v>25</v>
      </c>
      <c r="B1" s="1" t="s">
        <v>233</v>
      </c>
      <c r="C1" s="1" t="s">
        <v>234</v>
      </c>
      <c r="D1" s="1" t="s">
        <v>235</v>
      </c>
      <c r="E1" s="1" t="s">
        <v>236</v>
      </c>
    </row>
    <row r="2" spans="1:5" x14ac:dyDescent="0.25">
      <c r="A2" s="2">
        <v>2005</v>
      </c>
      <c r="B2" s="2">
        <v>1</v>
      </c>
      <c r="C2" s="2" t="s">
        <v>32</v>
      </c>
      <c r="D2" s="2" t="s">
        <v>32</v>
      </c>
      <c r="E2" s="2" t="s">
        <v>32</v>
      </c>
    </row>
  </sheetData>
  <pageMargins left="0.75" right="0.75" top="1" bottom="1" header="0.511811023622047" footer="0.511811023622047"/>
  <pageSetup paperSize="9" orientation="portrait" horizontalDpi="300" verticalDpi="300"/>
  <tableParts count="1">
    <tablePart r:id="rId1"/>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5"/>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5" width="50" customWidth="1"/>
  </cols>
  <sheetData>
    <row r="1" spans="1:5" ht="25.5" x14ac:dyDescent="0.25">
      <c r="A1" s="1" t="s">
        <v>25</v>
      </c>
      <c r="B1" s="1" t="s">
        <v>237</v>
      </c>
      <c r="C1" s="1" t="s">
        <v>238</v>
      </c>
      <c r="D1" s="1" t="s">
        <v>239</v>
      </c>
      <c r="E1" s="1" t="s">
        <v>240</v>
      </c>
    </row>
    <row r="2" spans="1:5" x14ac:dyDescent="0.25">
      <c r="A2" s="2">
        <v>1998</v>
      </c>
      <c r="B2" s="2">
        <v>4</v>
      </c>
      <c r="C2" s="2"/>
      <c r="D2" s="2" t="s">
        <v>32</v>
      </c>
      <c r="E2" s="2"/>
    </row>
    <row r="3" spans="1:5" x14ac:dyDescent="0.25">
      <c r="A3" s="2">
        <v>2005</v>
      </c>
      <c r="B3" s="2">
        <v>4</v>
      </c>
      <c r="C3" s="2">
        <v>1.1499999999999999</v>
      </c>
      <c r="D3" s="2">
        <v>5400</v>
      </c>
      <c r="E3" s="2">
        <v>4700</v>
      </c>
    </row>
    <row r="4" spans="1:5" x14ac:dyDescent="0.25">
      <c r="A4" s="2">
        <v>2013</v>
      </c>
      <c r="B4" s="2">
        <v>6</v>
      </c>
      <c r="C4" s="2">
        <v>0.55000000000000004</v>
      </c>
      <c r="D4" s="2">
        <v>3200</v>
      </c>
      <c r="E4" s="2">
        <v>5800</v>
      </c>
    </row>
    <row r="5" spans="1:5" x14ac:dyDescent="0.25">
      <c r="A5" s="2">
        <v>2023</v>
      </c>
      <c r="B5" s="2">
        <v>3</v>
      </c>
      <c r="C5" s="2">
        <v>20</v>
      </c>
      <c r="D5" s="2">
        <v>2000</v>
      </c>
      <c r="E5" s="2" t="s">
        <v>116</v>
      </c>
    </row>
  </sheetData>
  <pageMargins left="0.75" right="0.75" top="1" bottom="1" header="0.511811023622047" footer="0.511811023622047"/>
  <pageSetup paperSize="9" orientation="portrait" horizontalDpi="300" verticalDpi="300"/>
  <tableParts count="1">
    <tablePart r:id="rId1"/>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E6"/>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46" customWidth="1"/>
    <col min="3" max="3" width="50" customWidth="1"/>
    <col min="4" max="4" width="45" customWidth="1"/>
    <col min="5" max="5" width="48" customWidth="1"/>
  </cols>
  <sheetData>
    <row r="1" spans="1:5" ht="25.5" x14ac:dyDescent="0.25">
      <c r="A1" s="1" t="s">
        <v>25</v>
      </c>
      <c r="B1" s="1" t="s">
        <v>241</v>
      </c>
      <c r="C1" s="1" t="s">
        <v>242</v>
      </c>
      <c r="D1" s="1" t="s">
        <v>243</v>
      </c>
      <c r="E1" s="1" t="s">
        <v>244</v>
      </c>
    </row>
    <row r="2" spans="1:5" x14ac:dyDescent="0.25">
      <c r="A2" s="2">
        <v>1998</v>
      </c>
      <c r="B2" s="2">
        <v>6</v>
      </c>
      <c r="C2" s="2"/>
      <c r="D2" s="2">
        <v>34775</v>
      </c>
      <c r="E2" s="2"/>
    </row>
    <row r="3" spans="1:5" x14ac:dyDescent="0.25">
      <c r="A3" s="2">
        <v>2005</v>
      </c>
      <c r="B3" s="2">
        <v>4</v>
      </c>
      <c r="C3" s="2">
        <v>1.1499999999999999</v>
      </c>
      <c r="D3" s="2">
        <v>17000</v>
      </c>
      <c r="E3" s="2">
        <v>14800</v>
      </c>
    </row>
    <row r="4" spans="1:5" x14ac:dyDescent="0.25">
      <c r="A4" s="2">
        <v>2013</v>
      </c>
      <c r="B4" s="2">
        <v>7</v>
      </c>
      <c r="C4" s="2" t="s">
        <v>32</v>
      </c>
      <c r="D4" s="2" t="s">
        <v>32</v>
      </c>
      <c r="E4" s="2">
        <v>29600</v>
      </c>
    </row>
    <row r="5" spans="1:5" x14ac:dyDescent="0.25">
      <c r="A5" s="2">
        <v>2018</v>
      </c>
      <c r="B5" s="2">
        <v>4</v>
      </c>
      <c r="C5" s="2" t="s">
        <v>32</v>
      </c>
      <c r="D5" s="2" t="s">
        <v>32</v>
      </c>
      <c r="E5" s="2" t="s">
        <v>32</v>
      </c>
    </row>
    <row r="6" spans="1:5" x14ac:dyDescent="0.25">
      <c r="A6" s="2">
        <v>2023</v>
      </c>
      <c r="B6" s="2">
        <v>3</v>
      </c>
      <c r="C6" s="2" t="s">
        <v>32</v>
      </c>
      <c r="D6" s="2" t="s">
        <v>32</v>
      </c>
      <c r="E6" s="2" t="s">
        <v>32</v>
      </c>
    </row>
  </sheetData>
  <pageMargins left="0.75" right="0.75" top="1" bottom="1" header="0.511811023622047" footer="0.511811023622047"/>
  <pageSetup paperSize="9" orientation="portrait" horizontalDpi="300" verticalDpi="300"/>
  <tableParts count="1">
    <tablePart r:id="rId1"/>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C2"/>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46" customWidth="1"/>
    <col min="3" max="3" width="45" customWidth="1"/>
  </cols>
  <sheetData>
    <row r="1" spans="1:3" ht="25.5" x14ac:dyDescent="0.25">
      <c r="A1" s="1" t="s">
        <v>25</v>
      </c>
      <c r="B1" s="1" t="s">
        <v>245</v>
      </c>
      <c r="C1" s="1" t="s">
        <v>246</v>
      </c>
    </row>
    <row r="2" spans="1:3" x14ac:dyDescent="0.25">
      <c r="A2" s="2">
        <v>2005</v>
      </c>
      <c r="B2" s="2">
        <v>1</v>
      </c>
      <c r="C2" s="2" t="s">
        <v>32</v>
      </c>
    </row>
  </sheetData>
  <pageMargins left="0.75" right="0.75" top="1" bottom="1" header="0.511811023622047" footer="0.511811023622047"/>
  <pageSetup paperSize="9" orientation="portrait" horizontalDpi="300" verticalDpi="300"/>
  <tableParts count="1">
    <tablePart r:id="rId1"/>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G2"/>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7" width="50" customWidth="1"/>
  </cols>
  <sheetData>
    <row r="1" spans="1:7" ht="25.5" x14ac:dyDescent="0.25">
      <c r="A1" s="1" t="s">
        <v>25</v>
      </c>
      <c r="B1" s="1" t="s">
        <v>247</v>
      </c>
      <c r="C1" s="1" t="s">
        <v>248</v>
      </c>
      <c r="D1" s="1" t="s">
        <v>249</v>
      </c>
      <c r="E1" s="1" t="s">
        <v>250</v>
      </c>
      <c r="F1" s="1" t="s">
        <v>251</v>
      </c>
      <c r="G1" s="1" t="s">
        <v>252</v>
      </c>
    </row>
    <row r="2" spans="1:7" x14ac:dyDescent="0.25">
      <c r="A2" s="2">
        <v>2005</v>
      </c>
      <c r="B2" s="2">
        <v>1</v>
      </c>
      <c r="C2" s="2" t="s">
        <v>32</v>
      </c>
      <c r="D2" s="2" t="s">
        <v>32</v>
      </c>
      <c r="E2" s="2" t="s">
        <v>32</v>
      </c>
      <c r="F2" s="2" t="s">
        <v>32</v>
      </c>
      <c r="G2" s="2" t="s">
        <v>32</v>
      </c>
    </row>
  </sheetData>
  <pageMargins left="0.75" right="0.75" top="1" bottom="1" header="0.511811023622047" footer="0.511811023622047"/>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7" width="50" customWidth="1"/>
  </cols>
  <sheetData>
    <row r="1" spans="1:7" ht="25.5" x14ac:dyDescent="0.25">
      <c r="A1" s="1" t="s">
        <v>25</v>
      </c>
      <c r="B1" s="1" t="s">
        <v>35</v>
      </c>
      <c r="C1" s="1" t="s">
        <v>36</v>
      </c>
      <c r="D1" s="1" t="s">
        <v>37</v>
      </c>
      <c r="E1" s="1" t="s">
        <v>38</v>
      </c>
      <c r="F1" s="1" t="s">
        <v>39</v>
      </c>
      <c r="G1" s="1" t="s">
        <v>40</v>
      </c>
    </row>
    <row r="2" spans="1:7" x14ac:dyDescent="0.25">
      <c r="A2" s="2">
        <v>2005</v>
      </c>
      <c r="B2" s="2">
        <v>3</v>
      </c>
      <c r="C2" s="2" t="s">
        <v>32</v>
      </c>
      <c r="D2" s="2" t="s">
        <v>32</v>
      </c>
      <c r="E2" s="2" t="s">
        <v>32</v>
      </c>
      <c r="F2" s="2" t="s">
        <v>32</v>
      </c>
      <c r="G2" s="2" t="s">
        <v>32</v>
      </c>
    </row>
  </sheetData>
  <pageMargins left="0.75" right="0.75" top="1" bottom="1" header="0.511811023622047" footer="0.511811023622047"/>
  <pageSetup paperSize="9" orientation="portrait" horizontalDpi="300" verticalDpi="300"/>
  <tableParts count="1">
    <tablePart r:id="rId1"/>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I5"/>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4" width="50" customWidth="1"/>
    <col min="5" max="6" width="49" customWidth="1"/>
    <col min="7" max="7" width="48" customWidth="1"/>
    <col min="8" max="9" width="50" customWidth="1"/>
  </cols>
  <sheetData>
    <row r="1" spans="1:9" ht="25.5" x14ac:dyDescent="0.25">
      <c r="A1" s="1" t="s">
        <v>25</v>
      </c>
      <c r="B1" s="1" t="s">
        <v>253</v>
      </c>
      <c r="C1" s="1" t="s">
        <v>254</v>
      </c>
      <c r="D1" s="1" t="s">
        <v>255</v>
      </c>
      <c r="E1" s="1" t="s">
        <v>256</v>
      </c>
      <c r="F1" s="1" t="s">
        <v>257</v>
      </c>
      <c r="G1" s="1" t="s">
        <v>258</v>
      </c>
      <c r="H1" s="1" t="s">
        <v>259</v>
      </c>
      <c r="I1" s="1" t="s">
        <v>260</v>
      </c>
    </row>
    <row r="2" spans="1:9" x14ac:dyDescent="0.25">
      <c r="A2" s="2">
        <v>2005</v>
      </c>
      <c r="B2" s="2">
        <v>2</v>
      </c>
      <c r="C2" s="2" t="s">
        <v>32</v>
      </c>
      <c r="D2" s="2">
        <v>13</v>
      </c>
      <c r="E2" s="2">
        <v>851111</v>
      </c>
      <c r="F2" s="2">
        <v>1</v>
      </c>
      <c r="G2" s="2" t="s">
        <v>32</v>
      </c>
      <c r="H2" s="2">
        <v>3</v>
      </c>
      <c r="I2" s="2" t="s">
        <v>32</v>
      </c>
    </row>
    <row r="3" spans="1:9" x14ac:dyDescent="0.25">
      <c r="A3" s="2">
        <v>2013</v>
      </c>
      <c r="B3" s="2"/>
      <c r="C3" s="2"/>
      <c r="D3" s="2">
        <v>4</v>
      </c>
      <c r="E3" s="2" t="s">
        <v>32</v>
      </c>
      <c r="F3" s="2"/>
      <c r="G3" s="2"/>
      <c r="H3" s="2">
        <v>1</v>
      </c>
      <c r="I3" s="2" t="s">
        <v>32</v>
      </c>
    </row>
    <row r="4" spans="1:9" x14ac:dyDescent="0.25">
      <c r="A4" s="2">
        <v>2018</v>
      </c>
      <c r="B4" s="2"/>
      <c r="C4" s="2"/>
      <c r="D4" s="2">
        <v>4</v>
      </c>
      <c r="E4" s="2" t="s">
        <v>32</v>
      </c>
      <c r="F4" s="2">
        <v>1</v>
      </c>
      <c r="G4" s="2" t="s">
        <v>32</v>
      </c>
      <c r="H4" s="2">
        <v>1</v>
      </c>
      <c r="I4" s="2" t="s">
        <v>32</v>
      </c>
    </row>
    <row r="5" spans="1:9" x14ac:dyDescent="0.25">
      <c r="A5" s="2">
        <v>2023</v>
      </c>
      <c r="B5" s="2"/>
      <c r="C5" s="2"/>
      <c r="D5" s="2">
        <v>5</v>
      </c>
      <c r="E5" s="2" t="s">
        <v>32</v>
      </c>
      <c r="F5" s="2">
        <v>1</v>
      </c>
      <c r="G5" s="2" t="s">
        <v>32</v>
      </c>
      <c r="H5" s="2">
        <v>1</v>
      </c>
      <c r="I5" s="2" t="s">
        <v>32</v>
      </c>
    </row>
  </sheetData>
  <pageMargins left="0.75" right="0.75" top="1" bottom="1" header="0.511811023622047" footer="0.511811023622047"/>
  <pageSetup paperSize="9" orientation="portrait" horizontalDpi="300" verticalDpi="300"/>
  <tableParts count="1">
    <tablePart r:id="rId1"/>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C4"/>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43" customWidth="1"/>
    <col min="3" max="3" width="42" customWidth="1"/>
  </cols>
  <sheetData>
    <row r="1" spans="1:3" ht="25.5" x14ac:dyDescent="0.25">
      <c r="A1" s="1" t="s">
        <v>25</v>
      </c>
      <c r="B1" s="1" t="s">
        <v>261</v>
      </c>
      <c r="C1" s="1" t="s">
        <v>262</v>
      </c>
    </row>
    <row r="2" spans="1:3" x14ac:dyDescent="0.25">
      <c r="A2" s="2">
        <v>2005</v>
      </c>
      <c r="B2" s="2">
        <v>1</v>
      </c>
      <c r="C2" s="2" t="s">
        <v>32</v>
      </c>
    </row>
    <row r="3" spans="1:3" x14ac:dyDescent="0.25">
      <c r="A3" s="2">
        <v>2018</v>
      </c>
      <c r="B3" s="2">
        <v>4</v>
      </c>
      <c r="C3" s="2" t="s">
        <v>32</v>
      </c>
    </row>
    <row r="4" spans="1:3" x14ac:dyDescent="0.25">
      <c r="A4" s="2">
        <v>2023</v>
      </c>
      <c r="B4" s="2">
        <v>5</v>
      </c>
      <c r="C4" s="2">
        <v>2200000</v>
      </c>
    </row>
  </sheetData>
  <pageMargins left="0.75" right="0.75" top="1" bottom="1" header="0.511811023622047" footer="0.511811023622047"/>
  <pageSetup paperSize="9" orientation="portrait" horizontalDpi="300" verticalDpi="300"/>
  <tableParts count="1">
    <tablePart r:id="rId1"/>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C4"/>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3" width="50" customWidth="1"/>
  </cols>
  <sheetData>
    <row r="1" spans="1:3" ht="25.5" x14ac:dyDescent="0.25">
      <c r="A1" s="1" t="s">
        <v>25</v>
      </c>
      <c r="B1" s="1" t="s">
        <v>263</v>
      </c>
      <c r="C1" s="1" t="s">
        <v>264</v>
      </c>
    </row>
    <row r="2" spans="1:3" x14ac:dyDescent="0.25">
      <c r="A2" s="2">
        <v>2005</v>
      </c>
      <c r="B2" s="2">
        <v>1</v>
      </c>
      <c r="C2" s="2" t="s">
        <v>32</v>
      </c>
    </row>
    <row r="3" spans="1:3" x14ac:dyDescent="0.25">
      <c r="A3" s="2">
        <v>2018</v>
      </c>
      <c r="B3" s="2">
        <v>4</v>
      </c>
      <c r="C3" s="2" t="s">
        <v>32</v>
      </c>
    </row>
    <row r="4" spans="1:3" x14ac:dyDescent="0.25">
      <c r="A4" s="2">
        <v>2023</v>
      </c>
      <c r="B4" s="2">
        <v>5</v>
      </c>
      <c r="C4" s="2">
        <v>2200000</v>
      </c>
    </row>
  </sheetData>
  <pageMargins left="0.75" right="0.75" top="1" bottom="1" header="0.511811023622047" footer="0.511811023622047"/>
  <pageSetup paperSize="9" orientation="portrait" horizontalDpi="300" verticalDpi="300"/>
  <tableParts count="1">
    <tablePart r:id="rId1"/>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C2"/>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3" width="50" customWidth="1"/>
  </cols>
  <sheetData>
    <row r="1" spans="1:3" ht="25.5" x14ac:dyDescent="0.25">
      <c r="A1" s="1" t="s">
        <v>25</v>
      </c>
      <c r="B1" s="1" t="s">
        <v>265</v>
      </c>
      <c r="C1" s="1" t="s">
        <v>266</v>
      </c>
    </row>
    <row r="2" spans="1:3" x14ac:dyDescent="0.25">
      <c r="A2" s="2">
        <v>2005</v>
      </c>
      <c r="B2" s="2">
        <v>1</v>
      </c>
      <c r="C2" s="2" t="s">
        <v>32</v>
      </c>
    </row>
  </sheetData>
  <pageMargins left="0.75" right="0.75" top="1" bottom="1" header="0.511811023622047" footer="0.511811023622047"/>
  <pageSetup paperSize="9" orientation="portrait" horizontalDpi="300" verticalDpi="300"/>
  <tableParts count="1">
    <tablePart r:id="rId1"/>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C5"/>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3" width="50" customWidth="1"/>
  </cols>
  <sheetData>
    <row r="1" spans="1:3" ht="25.5" x14ac:dyDescent="0.25">
      <c r="A1" s="1" t="s">
        <v>25</v>
      </c>
      <c r="B1" s="1" t="s">
        <v>267</v>
      </c>
      <c r="C1" s="1" t="s">
        <v>268</v>
      </c>
    </row>
    <row r="2" spans="1:3" x14ac:dyDescent="0.25">
      <c r="A2" s="2">
        <v>2005</v>
      </c>
      <c r="B2" s="2">
        <v>4</v>
      </c>
      <c r="C2" s="2" t="s">
        <v>32</v>
      </c>
    </row>
    <row r="3" spans="1:3" x14ac:dyDescent="0.25">
      <c r="A3" s="2">
        <v>2013</v>
      </c>
      <c r="B3" s="2">
        <v>4</v>
      </c>
      <c r="C3" s="2" t="s">
        <v>32</v>
      </c>
    </row>
    <row r="4" spans="1:3" x14ac:dyDescent="0.25">
      <c r="A4" s="2">
        <v>2018</v>
      </c>
      <c r="B4" s="2">
        <v>4</v>
      </c>
      <c r="C4" s="2" t="s">
        <v>32</v>
      </c>
    </row>
    <row r="5" spans="1:3" x14ac:dyDescent="0.25">
      <c r="A5" s="2">
        <v>2023</v>
      </c>
      <c r="B5" s="2">
        <v>4</v>
      </c>
      <c r="C5" s="2" t="s">
        <v>32</v>
      </c>
    </row>
  </sheetData>
  <pageMargins left="0.75" right="0.75" top="1" bottom="1" header="0.511811023622047" footer="0.511811023622047"/>
  <pageSetup paperSize="9" orientation="portrait" horizontalDpi="300" verticalDpi="300"/>
  <tableParts count="1">
    <tablePart r:id="rId1"/>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G2"/>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7" width="50" customWidth="1"/>
  </cols>
  <sheetData>
    <row r="1" spans="1:7" ht="25.5" x14ac:dyDescent="0.25">
      <c r="A1" s="1" t="s">
        <v>25</v>
      </c>
      <c r="B1" s="1" t="s">
        <v>269</v>
      </c>
      <c r="C1" s="1" t="s">
        <v>270</v>
      </c>
      <c r="D1" s="1" t="s">
        <v>271</v>
      </c>
      <c r="E1" s="1" t="s">
        <v>272</v>
      </c>
      <c r="F1" s="1" t="s">
        <v>273</v>
      </c>
      <c r="G1" s="1" t="s">
        <v>274</v>
      </c>
    </row>
    <row r="2" spans="1:7" x14ac:dyDescent="0.25">
      <c r="A2" s="2">
        <v>2005</v>
      </c>
      <c r="B2" s="2">
        <v>4</v>
      </c>
      <c r="C2" s="2" t="s">
        <v>32</v>
      </c>
      <c r="D2" s="2" t="s">
        <v>32</v>
      </c>
      <c r="E2" s="2">
        <v>818600</v>
      </c>
      <c r="F2" s="2">
        <v>17</v>
      </c>
      <c r="G2" s="2">
        <v>49205</v>
      </c>
    </row>
  </sheetData>
  <pageMargins left="0.75" right="0.75" top="1" bottom="1" header="0.511811023622047" footer="0.511811023622047"/>
  <pageSetup paperSize="9" orientation="portrait" horizontalDpi="300" verticalDpi="300"/>
  <tableParts count="1">
    <tablePart r:id="rId1"/>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E4"/>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5" width="50" customWidth="1"/>
  </cols>
  <sheetData>
    <row r="1" spans="1:5" ht="25.5" x14ac:dyDescent="0.25">
      <c r="A1" s="1" t="s">
        <v>25</v>
      </c>
      <c r="B1" s="1" t="s">
        <v>275</v>
      </c>
      <c r="C1" s="1" t="s">
        <v>276</v>
      </c>
      <c r="D1" s="1" t="s">
        <v>277</v>
      </c>
      <c r="E1" s="1" t="s">
        <v>278</v>
      </c>
    </row>
    <row r="2" spans="1:5" x14ac:dyDescent="0.25">
      <c r="A2" s="2">
        <v>2013</v>
      </c>
      <c r="B2" s="2">
        <v>4</v>
      </c>
      <c r="C2" s="2">
        <v>8.44</v>
      </c>
      <c r="D2" s="2">
        <v>31752</v>
      </c>
      <c r="E2" s="2">
        <v>3764</v>
      </c>
    </row>
    <row r="3" spans="1:5" x14ac:dyDescent="0.25">
      <c r="A3" s="2">
        <v>2018</v>
      </c>
      <c r="B3" s="2">
        <v>5</v>
      </c>
      <c r="C3" s="2">
        <v>84.23</v>
      </c>
      <c r="D3" s="2">
        <v>166000</v>
      </c>
      <c r="E3" s="2">
        <v>2000</v>
      </c>
    </row>
    <row r="4" spans="1:5" x14ac:dyDescent="0.25">
      <c r="A4" s="2">
        <v>2023</v>
      </c>
      <c r="B4" s="2">
        <v>2</v>
      </c>
      <c r="C4" s="2" t="s">
        <v>32</v>
      </c>
      <c r="D4" s="2" t="s">
        <v>32</v>
      </c>
      <c r="E4" s="2" t="s">
        <v>32</v>
      </c>
    </row>
  </sheetData>
  <pageMargins left="0.75" right="0.75" top="1" bottom="1" header="0.511811023622047" footer="0.511811023622047"/>
  <pageSetup paperSize="9" orientation="portrait" horizontalDpi="300" verticalDpi="300"/>
  <tableParts count="1">
    <tablePart r:id="rId1"/>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C6"/>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3" width="50" customWidth="1"/>
  </cols>
  <sheetData>
    <row r="1" spans="1:3" ht="25.5" x14ac:dyDescent="0.25">
      <c r="A1" s="1" t="s">
        <v>25</v>
      </c>
      <c r="B1" s="1" t="s">
        <v>279</v>
      </c>
      <c r="C1" s="1" t="s">
        <v>280</v>
      </c>
    </row>
    <row r="2" spans="1:3" x14ac:dyDescent="0.25">
      <c r="A2" s="2">
        <v>1998</v>
      </c>
      <c r="B2" s="2">
        <v>12</v>
      </c>
      <c r="C2" s="2">
        <v>1709250</v>
      </c>
    </row>
    <row r="3" spans="1:3" x14ac:dyDescent="0.25">
      <c r="A3" s="2">
        <v>2005</v>
      </c>
      <c r="B3" s="2">
        <v>10</v>
      </c>
      <c r="C3" s="2">
        <v>2760156</v>
      </c>
    </row>
    <row r="4" spans="1:3" x14ac:dyDescent="0.25">
      <c r="A4" s="2">
        <v>2013</v>
      </c>
      <c r="B4" s="2">
        <v>7</v>
      </c>
      <c r="C4" s="2">
        <v>15011812</v>
      </c>
    </row>
    <row r="5" spans="1:3" x14ac:dyDescent="0.25">
      <c r="A5" s="2">
        <v>2018</v>
      </c>
      <c r="B5" s="2">
        <v>10</v>
      </c>
      <c r="C5" s="2" t="s">
        <v>32</v>
      </c>
    </row>
    <row r="6" spans="1:3" x14ac:dyDescent="0.25">
      <c r="A6" s="2">
        <v>2023</v>
      </c>
      <c r="B6" s="2">
        <v>7</v>
      </c>
      <c r="C6" s="2" t="s">
        <v>32</v>
      </c>
    </row>
  </sheetData>
  <pageMargins left="0.75" right="0.75" top="1" bottom="1" header="0.511811023622047" footer="0.511811023622047"/>
  <pageSetup paperSize="9" orientation="portrait" horizontalDpi="300" verticalDpi="300"/>
  <tableParts count="1">
    <tablePart r:id="rId1"/>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D2"/>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4" width="50" customWidth="1"/>
  </cols>
  <sheetData>
    <row r="1" spans="1:4" ht="25.5" x14ac:dyDescent="0.25">
      <c r="A1" s="1" t="s">
        <v>25</v>
      </c>
      <c r="B1" s="1" t="s">
        <v>281</v>
      </c>
      <c r="C1" s="1" t="s">
        <v>282</v>
      </c>
      <c r="D1" s="1" t="s">
        <v>283</v>
      </c>
    </row>
    <row r="2" spans="1:4" x14ac:dyDescent="0.25">
      <c r="A2" s="2">
        <v>2005</v>
      </c>
      <c r="B2" s="2">
        <v>5</v>
      </c>
      <c r="C2" s="2">
        <v>435706</v>
      </c>
      <c r="D2" s="2">
        <v>32047</v>
      </c>
    </row>
  </sheetData>
  <pageMargins left="0.75" right="0.75" top="1" bottom="1" header="0.511811023622047" footer="0.511811023622047"/>
  <pageSetup paperSize="9" orientation="portrait" horizontalDpi="300" verticalDpi="300"/>
  <tableParts count="1">
    <tablePart r:id="rId1"/>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G2"/>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7" width="50" customWidth="1"/>
  </cols>
  <sheetData>
    <row r="1" spans="1:7" ht="25.5" x14ac:dyDescent="0.25">
      <c r="A1" s="1" t="s">
        <v>25</v>
      </c>
      <c r="B1" s="1" t="s">
        <v>284</v>
      </c>
      <c r="C1" s="1" t="s">
        <v>285</v>
      </c>
      <c r="D1" s="1" t="s">
        <v>286</v>
      </c>
      <c r="E1" s="1" t="s">
        <v>287</v>
      </c>
      <c r="F1" s="1" t="s">
        <v>288</v>
      </c>
      <c r="G1" s="1" t="s">
        <v>289</v>
      </c>
    </row>
    <row r="2" spans="1:7" x14ac:dyDescent="0.25">
      <c r="A2" s="2">
        <v>2005</v>
      </c>
      <c r="B2" s="2">
        <v>6</v>
      </c>
      <c r="C2" s="2" t="s">
        <v>32</v>
      </c>
      <c r="D2" s="2" t="s">
        <v>32</v>
      </c>
      <c r="E2" s="2" t="s">
        <v>32</v>
      </c>
      <c r="F2" s="2" t="s">
        <v>32</v>
      </c>
      <c r="G2" s="2">
        <v>418300</v>
      </c>
    </row>
  </sheetData>
  <pageMargins left="0.75" right="0.75" top="1" bottom="1" header="0.511811023622047" footer="0.511811023622047"/>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3" width="50" customWidth="1"/>
  </cols>
  <sheetData>
    <row r="1" spans="1:3" ht="25.5" x14ac:dyDescent="0.25">
      <c r="A1" s="1" t="s">
        <v>25</v>
      </c>
      <c r="B1" s="1" t="s">
        <v>41</v>
      </c>
      <c r="C1" s="1" t="s">
        <v>42</v>
      </c>
    </row>
    <row r="2" spans="1:3" x14ac:dyDescent="0.25">
      <c r="A2" s="2">
        <v>2013</v>
      </c>
      <c r="B2" s="2">
        <v>4</v>
      </c>
      <c r="C2" s="2" t="s">
        <v>32</v>
      </c>
    </row>
    <row r="3" spans="1:3" x14ac:dyDescent="0.25">
      <c r="A3" s="2">
        <v>2018</v>
      </c>
      <c r="B3" s="2">
        <v>3</v>
      </c>
      <c r="C3" s="2" t="s">
        <v>32</v>
      </c>
    </row>
    <row r="4" spans="1:3" x14ac:dyDescent="0.25">
      <c r="A4" s="2">
        <v>2023</v>
      </c>
      <c r="B4" s="2">
        <v>3</v>
      </c>
      <c r="C4" s="2" t="s">
        <v>32</v>
      </c>
    </row>
  </sheetData>
  <pageMargins left="0.75" right="0.75" top="1" bottom="1" header="0.511811023622047" footer="0.511811023622047"/>
  <pageSetup paperSize="9" orientation="portrait" horizontalDpi="300" verticalDpi="300"/>
  <tableParts count="1">
    <tablePart r:id="rId1"/>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C2"/>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3" width="50" customWidth="1"/>
  </cols>
  <sheetData>
    <row r="1" spans="1:3" ht="25.5" x14ac:dyDescent="0.25">
      <c r="A1" s="1" t="s">
        <v>25</v>
      </c>
      <c r="B1" s="1" t="s">
        <v>290</v>
      </c>
      <c r="C1" s="1" t="s">
        <v>291</v>
      </c>
    </row>
    <row r="2" spans="1:3" x14ac:dyDescent="0.25">
      <c r="A2" s="2">
        <v>2005</v>
      </c>
      <c r="B2" s="2">
        <v>1</v>
      </c>
      <c r="C2" s="2" t="s">
        <v>32</v>
      </c>
    </row>
  </sheetData>
  <pageMargins left="0.75" right="0.75" top="1" bottom="1" header="0.511811023622047" footer="0.511811023622047"/>
  <pageSetup paperSize="9" orientation="portrait" horizontalDpi="300" verticalDpi="300"/>
  <tableParts count="1">
    <tablePart r:id="rId1"/>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G2"/>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7" width="50" customWidth="1"/>
  </cols>
  <sheetData>
    <row r="1" spans="1:7" ht="25.5" x14ac:dyDescent="0.25">
      <c r="A1" s="1" t="s">
        <v>25</v>
      </c>
      <c r="B1" s="1" t="s">
        <v>292</v>
      </c>
      <c r="C1" s="1" t="s">
        <v>293</v>
      </c>
      <c r="D1" s="1" t="s">
        <v>294</v>
      </c>
      <c r="E1" s="1" t="s">
        <v>295</v>
      </c>
      <c r="F1" s="1" t="s">
        <v>296</v>
      </c>
      <c r="G1" s="1" t="s">
        <v>297</v>
      </c>
    </row>
    <row r="2" spans="1:7" x14ac:dyDescent="0.25">
      <c r="A2" s="2">
        <v>2013</v>
      </c>
      <c r="B2" s="2">
        <v>2</v>
      </c>
      <c r="C2" s="2" t="s">
        <v>32</v>
      </c>
      <c r="D2" s="2" t="s">
        <v>32</v>
      </c>
      <c r="E2" s="2" t="s">
        <v>32</v>
      </c>
      <c r="F2" s="2" t="s">
        <v>32</v>
      </c>
      <c r="G2" s="2" t="s">
        <v>32</v>
      </c>
    </row>
  </sheetData>
  <pageMargins left="0.75" right="0.75" top="1" bottom="1" header="0.511811023622047" footer="0.511811023622047"/>
  <pageSetup paperSize="9" orientation="portrait" horizontalDpi="300" verticalDpi="300"/>
  <tableParts count="1">
    <tablePart r:id="rId1"/>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C3"/>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45" customWidth="1"/>
    <col min="3" max="3" width="44" customWidth="1"/>
  </cols>
  <sheetData>
    <row r="1" spans="1:3" ht="25.5" x14ac:dyDescent="0.25">
      <c r="A1" s="1" t="s">
        <v>25</v>
      </c>
      <c r="B1" s="1" t="s">
        <v>298</v>
      </c>
      <c r="C1" s="1" t="s">
        <v>299</v>
      </c>
    </row>
    <row r="2" spans="1:3" x14ac:dyDescent="0.25">
      <c r="A2" s="2">
        <v>2013</v>
      </c>
      <c r="B2" s="2">
        <v>1</v>
      </c>
      <c r="C2" s="2" t="s">
        <v>32</v>
      </c>
    </row>
    <row r="3" spans="1:3" x14ac:dyDescent="0.25">
      <c r="A3" s="2">
        <v>2018</v>
      </c>
      <c r="B3" s="2">
        <v>3</v>
      </c>
      <c r="C3" s="2">
        <v>13000</v>
      </c>
    </row>
  </sheetData>
  <pageMargins left="0.75" right="0.75" top="1" bottom="1" header="0.511811023622047" footer="0.511811023622047"/>
  <pageSetup paperSize="9" orientation="portrait" horizontalDpi="300" verticalDpi="300"/>
  <tableParts count="1">
    <tablePart r:id="rId1"/>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B2"/>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44" customWidth="1"/>
  </cols>
  <sheetData>
    <row r="1" spans="1:2" ht="25.5" x14ac:dyDescent="0.25">
      <c r="A1" s="1" t="s">
        <v>25</v>
      </c>
      <c r="B1" s="1" t="s">
        <v>300</v>
      </c>
    </row>
    <row r="2" spans="1:2" x14ac:dyDescent="0.25">
      <c r="A2" s="2">
        <v>1998</v>
      </c>
      <c r="B2" s="2" t="s">
        <v>32</v>
      </c>
    </row>
  </sheetData>
  <pageMargins left="0.75" right="0.75" top="1" bottom="1" header="0.511811023622047" footer="0.511811023622047"/>
  <pageSetup paperSize="9" orientation="portrait" horizontalDpi="300" verticalDpi="300"/>
  <tableParts count="1">
    <tablePart r:id="rId1"/>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C2"/>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3" width="50" customWidth="1"/>
  </cols>
  <sheetData>
    <row r="1" spans="1:3" ht="25.5" x14ac:dyDescent="0.25">
      <c r="A1" s="1" t="s">
        <v>25</v>
      </c>
      <c r="B1" s="1" t="s">
        <v>301</v>
      </c>
      <c r="C1" s="1" t="s">
        <v>302</v>
      </c>
    </row>
    <row r="2" spans="1:3" x14ac:dyDescent="0.25">
      <c r="A2" s="2">
        <v>2005</v>
      </c>
      <c r="B2" s="2">
        <v>3</v>
      </c>
      <c r="C2" s="2" t="s">
        <v>32</v>
      </c>
    </row>
  </sheetData>
  <pageMargins left="0.75" right="0.75" top="1" bottom="1" header="0.511811023622047" footer="0.511811023622047"/>
  <pageSetup paperSize="9" orientation="portrait" horizontalDpi="300" verticalDpi="300"/>
  <tableParts count="1">
    <tablePart r:id="rId1"/>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E2"/>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5" width="50" customWidth="1"/>
  </cols>
  <sheetData>
    <row r="1" spans="1:5" ht="38.25" x14ac:dyDescent="0.25">
      <c r="A1" s="1" t="s">
        <v>25</v>
      </c>
      <c r="B1" s="1" t="s">
        <v>303</v>
      </c>
      <c r="C1" s="1" t="s">
        <v>304</v>
      </c>
      <c r="D1" s="1" t="s">
        <v>305</v>
      </c>
      <c r="E1" s="1" t="s">
        <v>306</v>
      </c>
    </row>
    <row r="2" spans="1:5" x14ac:dyDescent="0.25">
      <c r="A2" s="2">
        <v>2005</v>
      </c>
      <c r="B2" s="2">
        <v>1</v>
      </c>
      <c r="C2" s="2" t="s">
        <v>32</v>
      </c>
      <c r="D2" s="2" t="s">
        <v>32</v>
      </c>
      <c r="E2" s="2" t="s">
        <v>32</v>
      </c>
    </row>
  </sheetData>
  <pageMargins left="0.75" right="0.75" top="1" bottom="1" header="0.511811023622047" footer="0.511811023622047"/>
  <pageSetup paperSize="9" orientation="portrait" horizontalDpi="300" verticalDpi="300"/>
  <tableParts count="1">
    <tablePart r:id="rId1"/>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G2"/>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7" width="50" customWidth="1"/>
  </cols>
  <sheetData>
    <row r="1" spans="1:7" ht="25.5" x14ac:dyDescent="0.25">
      <c r="A1" s="1" t="s">
        <v>25</v>
      </c>
      <c r="B1" s="1" t="s">
        <v>307</v>
      </c>
      <c r="C1" s="1" t="s">
        <v>308</v>
      </c>
      <c r="D1" s="1" t="s">
        <v>309</v>
      </c>
      <c r="E1" s="1" t="s">
        <v>310</v>
      </c>
      <c r="F1" s="1" t="s">
        <v>311</v>
      </c>
      <c r="G1" s="1" t="s">
        <v>312</v>
      </c>
    </row>
    <row r="2" spans="1:7" x14ac:dyDescent="0.25">
      <c r="A2" s="2">
        <v>2005</v>
      </c>
      <c r="B2" s="2">
        <v>2</v>
      </c>
      <c r="C2" s="2" t="s">
        <v>32</v>
      </c>
      <c r="D2" s="2" t="s">
        <v>32</v>
      </c>
      <c r="E2" s="2" t="s">
        <v>32</v>
      </c>
      <c r="F2" s="2" t="s">
        <v>32</v>
      </c>
      <c r="G2" s="2" t="s">
        <v>32</v>
      </c>
    </row>
  </sheetData>
  <pageMargins left="0.75" right="0.75" top="1" bottom="1" header="0.511811023622047" footer="0.511811023622047"/>
  <pageSetup paperSize="9" orientation="portrait" horizontalDpi="300" verticalDpi="300"/>
  <tableParts count="1">
    <tablePart r:id="rId1"/>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C6"/>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44" customWidth="1"/>
    <col min="3" max="3" width="43" customWidth="1"/>
  </cols>
  <sheetData>
    <row r="1" spans="1:3" ht="25.5" x14ac:dyDescent="0.25">
      <c r="A1" s="1" t="s">
        <v>25</v>
      </c>
      <c r="B1" s="1" t="s">
        <v>313</v>
      </c>
      <c r="C1" s="1" t="s">
        <v>314</v>
      </c>
    </row>
    <row r="2" spans="1:3" x14ac:dyDescent="0.25">
      <c r="A2" s="2">
        <v>1998</v>
      </c>
      <c r="B2" s="2">
        <v>19</v>
      </c>
      <c r="C2" s="2">
        <v>142270</v>
      </c>
    </row>
    <row r="3" spans="1:3" x14ac:dyDescent="0.25">
      <c r="A3" s="2">
        <v>2005</v>
      </c>
      <c r="B3" s="2">
        <v>19</v>
      </c>
      <c r="C3" s="2">
        <v>280502</v>
      </c>
    </row>
    <row r="4" spans="1:3" x14ac:dyDescent="0.25">
      <c r="A4" s="2">
        <v>2013</v>
      </c>
      <c r="B4" s="2">
        <v>16</v>
      </c>
      <c r="C4" s="2">
        <v>271678</v>
      </c>
    </row>
    <row r="5" spans="1:3" x14ac:dyDescent="0.25">
      <c r="A5" s="2">
        <v>2018</v>
      </c>
      <c r="B5" s="2">
        <v>12</v>
      </c>
      <c r="C5" s="2">
        <v>280000</v>
      </c>
    </row>
    <row r="6" spans="1:3" x14ac:dyDescent="0.25">
      <c r="A6" s="2">
        <v>2023</v>
      </c>
      <c r="B6" s="2">
        <v>16</v>
      </c>
      <c r="C6" s="2" t="s">
        <v>32</v>
      </c>
    </row>
  </sheetData>
  <pageMargins left="0.75" right="0.75" top="1" bottom="1" header="0.511811023622047" footer="0.511811023622047"/>
  <pageSetup paperSize="9" orientation="portrait" horizontalDpi="300" verticalDpi="300"/>
  <tableParts count="1">
    <tablePart r:id="rId1"/>
  </tablePart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E2"/>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5" width="50" customWidth="1"/>
  </cols>
  <sheetData>
    <row r="1" spans="1:5" ht="25.5" x14ac:dyDescent="0.25">
      <c r="A1" s="1" t="s">
        <v>25</v>
      </c>
      <c r="B1" s="1" t="s">
        <v>315</v>
      </c>
      <c r="C1" s="1" t="s">
        <v>316</v>
      </c>
      <c r="D1" s="1" t="s">
        <v>317</v>
      </c>
      <c r="E1" s="1" t="s">
        <v>318</v>
      </c>
    </row>
    <row r="2" spans="1:5" x14ac:dyDescent="0.25">
      <c r="A2" s="2">
        <v>2005</v>
      </c>
      <c r="B2" s="2">
        <v>1</v>
      </c>
      <c r="C2" s="2" t="s">
        <v>32</v>
      </c>
      <c r="D2" s="2" t="s">
        <v>32</v>
      </c>
      <c r="E2" s="2" t="s">
        <v>32</v>
      </c>
    </row>
  </sheetData>
  <pageMargins left="0.75" right="0.75" top="1" bottom="1" header="0.511811023622047" footer="0.511811023622047"/>
  <pageSetup paperSize="9" orientation="portrait" horizontalDpi="300" verticalDpi="300"/>
  <tableParts count="1">
    <tablePart r:id="rId1"/>
  </tablePart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G2"/>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7" width="50" customWidth="1"/>
  </cols>
  <sheetData>
    <row r="1" spans="1:7" ht="25.5" x14ac:dyDescent="0.25">
      <c r="A1" s="1" t="s">
        <v>25</v>
      </c>
      <c r="B1" s="1" t="s">
        <v>319</v>
      </c>
      <c r="C1" s="1" t="s">
        <v>320</v>
      </c>
      <c r="D1" s="1" t="s">
        <v>321</v>
      </c>
      <c r="E1" s="1" t="s">
        <v>322</v>
      </c>
      <c r="F1" s="1" t="s">
        <v>323</v>
      </c>
      <c r="G1" s="1" t="s">
        <v>324</v>
      </c>
    </row>
    <row r="2" spans="1:7" x14ac:dyDescent="0.25">
      <c r="A2" s="2">
        <v>2005</v>
      </c>
      <c r="B2" s="2">
        <v>18</v>
      </c>
      <c r="C2" s="2" t="s">
        <v>32</v>
      </c>
      <c r="D2" s="2" t="s">
        <v>32</v>
      </c>
      <c r="E2" s="2">
        <v>54115</v>
      </c>
      <c r="F2" s="2">
        <v>83583</v>
      </c>
      <c r="G2" s="2">
        <v>1.5</v>
      </c>
    </row>
  </sheetData>
  <pageMargins left="0.75" right="0.75" top="1" bottom="1" header="0.511811023622047" footer="0.511811023622047"/>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4"/>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3" width="50" customWidth="1"/>
  </cols>
  <sheetData>
    <row r="1" spans="1:3" ht="25.5" x14ac:dyDescent="0.25">
      <c r="A1" s="1" t="s">
        <v>25</v>
      </c>
      <c r="B1" s="1" t="s">
        <v>43</v>
      </c>
      <c r="C1" s="1" t="s">
        <v>44</v>
      </c>
    </row>
    <row r="2" spans="1:3" x14ac:dyDescent="0.25">
      <c r="A2" s="2">
        <v>2013</v>
      </c>
      <c r="B2" s="2">
        <v>2</v>
      </c>
      <c r="C2" s="2">
        <v>28738000</v>
      </c>
    </row>
    <row r="3" spans="1:3" x14ac:dyDescent="0.25">
      <c r="A3" s="2">
        <v>2018</v>
      </c>
      <c r="B3" s="2">
        <v>2</v>
      </c>
      <c r="C3" s="2" t="s">
        <v>32</v>
      </c>
    </row>
    <row r="4" spans="1:3" x14ac:dyDescent="0.25">
      <c r="A4" s="2">
        <v>2023</v>
      </c>
      <c r="B4" s="2">
        <v>2</v>
      </c>
      <c r="C4" s="2" t="s">
        <v>32</v>
      </c>
    </row>
  </sheetData>
  <pageMargins left="0.75" right="0.75" top="1" bottom="1" header="0.511811023622047" footer="0.511811023622047"/>
  <pageSetup paperSize="9" orientation="portrait" horizontalDpi="300" verticalDpi="300"/>
  <tableParts count="1">
    <tablePart r:id="rId1"/>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G2"/>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7" width="50" customWidth="1"/>
  </cols>
  <sheetData>
    <row r="1" spans="1:7" ht="25.5" x14ac:dyDescent="0.25">
      <c r="A1" s="1" t="s">
        <v>25</v>
      </c>
      <c r="B1" s="1" t="s">
        <v>325</v>
      </c>
      <c r="C1" s="1" t="s">
        <v>326</v>
      </c>
      <c r="D1" s="1" t="s">
        <v>327</v>
      </c>
      <c r="E1" s="1" t="s">
        <v>328</v>
      </c>
      <c r="F1" s="1" t="s">
        <v>329</v>
      </c>
      <c r="G1" s="1" t="s">
        <v>330</v>
      </c>
    </row>
    <row r="2" spans="1:7" x14ac:dyDescent="0.25">
      <c r="A2" s="2">
        <v>2005</v>
      </c>
      <c r="B2" s="2">
        <v>1</v>
      </c>
      <c r="C2" s="2" t="s">
        <v>32</v>
      </c>
      <c r="D2" s="2" t="s">
        <v>32</v>
      </c>
      <c r="E2" s="2" t="s">
        <v>32</v>
      </c>
      <c r="F2" s="2" t="s">
        <v>32</v>
      </c>
      <c r="G2" s="2" t="s">
        <v>32</v>
      </c>
    </row>
  </sheetData>
  <pageMargins left="0.75" right="0.75" top="1" bottom="1" header="0.511811023622047" footer="0.511811023622047"/>
  <pageSetup paperSize="9" orientation="portrait" horizontalDpi="300" verticalDpi="300"/>
  <tableParts count="1">
    <tablePart r:id="rId1"/>
  </tablePart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I6"/>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42" customWidth="1"/>
    <col min="3" max="4" width="50" customWidth="1"/>
    <col min="5" max="5" width="41" customWidth="1"/>
    <col min="6" max="9" width="50" customWidth="1"/>
  </cols>
  <sheetData>
    <row r="1" spans="1:9" ht="25.5" x14ac:dyDescent="0.25">
      <c r="A1" s="1" t="s">
        <v>25</v>
      </c>
      <c r="B1" s="1" t="s">
        <v>331</v>
      </c>
      <c r="C1" s="1" t="s">
        <v>332</v>
      </c>
      <c r="D1" s="1" t="s">
        <v>333</v>
      </c>
      <c r="E1" s="1" t="s">
        <v>334</v>
      </c>
      <c r="F1" s="1" t="s">
        <v>335</v>
      </c>
      <c r="G1" s="1" t="s">
        <v>336</v>
      </c>
      <c r="H1" s="1" t="s">
        <v>337</v>
      </c>
      <c r="I1" s="1" t="s">
        <v>338</v>
      </c>
    </row>
    <row r="2" spans="1:9" x14ac:dyDescent="0.25">
      <c r="A2" s="2">
        <v>1997</v>
      </c>
      <c r="B2" s="2"/>
      <c r="C2" s="2"/>
      <c r="D2" s="2"/>
      <c r="E2" s="2"/>
      <c r="F2" s="2">
        <v>1</v>
      </c>
      <c r="G2" s="2" t="s">
        <v>32</v>
      </c>
      <c r="H2" s="2"/>
      <c r="I2" s="2"/>
    </row>
    <row r="3" spans="1:9" x14ac:dyDescent="0.25">
      <c r="A3" s="2">
        <v>2002</v>
      </c>
      <c r="B3" s="2"/>
      <c r="C3" s="2">
        <v>1</v>
      </c>
      <c r="D3" s="2"/>
      <c r="E3" s="2"/>
      <c r="F3" s="2"/>
      <c r="G3" s="2"/>
      <c r="H3" s="2">
        <v>1</v>
      </c>
      <c r="I3" s="2" t="s">
        <v>32</v>
      </c>
    </row>
    <row r="4" spans="1:9" x14ac:dyDescent="0.25">
      <c r="A4" s="2">
        <v>2017</v>
      </c>
      <c r="B4" s="2"/>
      <c r="C4" s="2">
        <v>3</v>
      </c>
      <c r="D4" s="2">
        <v>14000</v>
      </c>
      <c r="E4" s="2"/>
      <c r="F4" s="2"/>
      <c r="G4" s="2"/>
      <c r="H4" s="2"/>
      <c r="I4" s="2"/>
    </row>
    <row r="5" spans="1:9" x14ac:dyDescent="0.25">
      <c r="A5" s="2">
        <v>2018</v>
      </c>
      <c r="B5" s="2">
        <v>3</v>
      </c>
      <c r="C5" s="2"/>
      <c r="D5" s="2"/>
      <c r="E5" s="2">
        <v>7000</v>
      </c>
      <c r="F5" s="2"/>
      <c r="G5" s="2"/>
      <c r="H5" s="2"/>
      <c r="I5" s="2"/>
    </row>
    <row r="6" spans="1:9" x14ac:dyDescent="0.25">
      <c r="A6" s="2">
        <v>2022</v>
      </c>
      <c r="B6" s="2"/>
      <c r="C6" s="2">
        <v>1</v>
      </c>
      <c r="D6" s="2" t="s">
        <v>32</v>
      </c>
      <c r="E6" s="2"/>
      <c r="F6" s="2"/>
      <c r="G6" s="2"/>
      <c r="H6" s="2"/>
      <c r="I6" s="2"/>
    </row>
  </sheetData>
  <pageMargins left="0.75" right="0.75" top="1" bottom="1" header="0.511811023622047" footer="0.511811023622047"/>
  <pageSetup paperSize="9" orientation="portrait" horizontalDpi="300" verticalDpi="300"/>
  <tableParts count="1">
    <tablePart r:id="rId1"/>
  </tablePart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G2"/>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7" width="50" customWidth="1"/>
  </cols>
  <sheetData>
    <row r="1" spans="1:7" ht="25.5" x14ac:dyDescent="0.25">
      <c r="A1" s="1" t="s">
        <v>25</v>
      </c>
      <c r="B1" s="1" t="s">
        <v>339</v>
      </c>
      <c r="C1" s="1" t="s">
        <v>340</v>
      </c>
      <c r="D1" s="1" t="s">
        <v>341</v>
      </c>
      <c r="E1" s="1" t="s">
        <v>342</v>
      </c>
      <c r="F1" s="1" t="s">
        <v>343</v>
      </c>
      <c r="G1" s="1" t="s">
        <v>344</v>
      </c>
    </row>
    <row r="2" spans="1:7" x14ac:dyDescent="0.25">
      <c r="A2" s="2">
        <v>2018</v>
      </c>
      <c r="B2" s="2">
        <v>3</v>
      </c>
      <c r="C2" s="2">
        <v>7.99</v>
      </c>
      <c r="D2" s="2">
        <v>7000</v>
      </c>
      <c r="E2" s="2">
        <v>1000</v>
      </c>
      <c r="F2" s="2">
        <v>1000</v>
      </c>
      <c r="G2" s="2">
        <v>1</v>
      </c>
    </row>
  </sheetData>
  <pageMargins left="0.75" right="0.75" top="1" bottom="1" header="0.511811023622047" footer="0.511811023622047"/>
  <pageSetup paperSize="9" orientation="portrait" horizontalDpi="300" verticalDpi="300"/>
  <tableParts count="1">
    <tablePart r:id="rId1"/>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C2"/>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3" width="50" customWidth="1"/>
  </cols>
  <sheetData>
    <row r="1" spans="1:3" ht="25.5" x14ac:dyDescent="0.25">
      <c r="A1" s="1" t="s">
        <v>25</v>
      </c>
      <c r="B1" s="1" t="s">
        <v>345</v>
      </c>
      <c r="C1" s="1" t="s">
        <v>346</v>
      </c>
    </row>
    <row r="2" spans="1:3" x14ac:dyDescent="0.25">
      <c r="A2" s="2">
        <v>2023</v>
      </c>
      <c r="B2" s="2">
        <v>3</v>
      </c>
      <c r="C2" s="2">
        <v>3000</v>
      </c>
    </row>
  </sheetData>
  <pageMargins left="0.75" right="0.75" top="1" bottom="1" header="0.511811023622047" footer="0.511811023622047"/>
  <pageSetup paperSize="9" orientation="portrait" horizontalDpi="300" verticalDpi="300"/>
  <tableParts count="1">
    <tablePart r:id="rId1"/>
  </tablePart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E3"/>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5" width="50" customWidth="1"/>
  </cols>
  <sheetData>
    <row r="1" spans="1:5" ht="25.5" x14ac:dyDescent="0.25">
      <c r="A1" s="1" t="s">
        <v>25</v>
      </c>
      <c r="B1" s="1" t="s">
        <v>347</v>
      </c>
      <c r="C1" s="1" t="s">
        <v>348</v>
      </c>
      <c r="D1" s="1" t="s">
        <v>349</v>
      </c>
      <c r="E1" s="1" t="s">
        <v>350</v>
      </c>
    </row>
    <row r="2" spans="1:5" x14ac:dyDescent="0.25">
      <c r="A2" s="2">
        <v>2005</v>
      </c>
      <c r="B2" s="2">
        <v>1</v>
      </c>
      <c r="C2" s="2" t="s">
        <v>32</v>
      </c>
      <c r="D2" s="2" t="s">
        <v>32</v>
      </c>
      <c r="E2" s="2" t="s">
        <v>32</v>
      </c>
    </row>
    <row r="3" spans="1:5" x14ac:dyDescent="0.25">
      <c r="A3" s="2">
        <v>2023</v>
      </c>
      <c r="B3" s="2">
        <v>3</v>
      </c>
      <c r="C3" s="2">
        <v>100</v>
      </c>
      <c r="D3" s="2">
        <v>3000</v>
      </c>
      <c r="E3" s="2" t="s">
        <v>116</v>
      </c>
    </row>
  </sheetData>
  <pageMargins left="0.75" right="0.75" top="1" bottom="1" header="0.511811023622047" footer="0.511811023622047"/>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4"/>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5" width="50" customWidth="1"/>
  </cols>
  <sheetData>
    <row r="1" spans="1:5" ht="25.5" x14ac:dyDescent="0.25">
      <c r="A1" s="1" t="s">
        <v>25</v>
      </c>
      <c r="B1" s="1" t="s">
        <v>45</v>
      </c>
      <c r="C1" s="1" t="s">
        <v>46</v>
      </c>
      <c r="D1" s="1" t="s">
        <v>47</v>
      </c>
      <c r="E1" s="1" t="s">
        <v>48</v>
      </c>
    </row>
    <row r="2" spans="1:5" x14ac:dyDescent="0.25">
      <c r="A2" s="2">
        <v>2013</v>
      </c>
      <c r="B2" s="2">
        <v>2</v>
      </c>
      <c r="C2" s="2" t="s">
        <v>32</v>
      </c>
      <c r="D2" s="2" t="s">
        <v>32</v>
      </c>
      <c r="E2" s="2" t="s">
        <v>32</v>
      </c>
    </row>
    <row r="3" spans="1:5" x14ac:dyDescent="0.25">
      <c r="A3" s="2">
        <v>2018</v>
      </c>
      <c r="B3" s="2">
        <v>1</v>
      </c>
      <c r="C3" s="2" t="s">
        <v>32</v>
      </c>
      <c r="D3" s="2" t="s">
        <v>32</v>
      </c>
      <c r="E3" s="2" t="s">
        <v>32</v>
      </c>
    </row>
    <row r="4" spans="1:5" x14ac:dyDescent="0.25">
      <c r="A4" s="2">
        <v>2023</v>
      </c>
      <c r="B4" s="2">
        <v>2</v>
      </c>
      <c r="C4" s="2" t="s">
        <v>32</v>
      </c>
      <c r="D4" s="2" t="s">
        <v>32</v>
      </c>
      <c r="E4" s="2" t="s">
        <v>32</v>
      </c>
    </row>
  </sheetData>
  <pageMargins left="0.75" right="0.75" top="1" bottom="1" header="0.511811023622047" footer="0.511811023622047"/>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P12"/>
  <sheetViews>
    <sheetView zoomScaleNormal="100" workbookViewId="0">
      <pane ySplit="1" topLeftCell="A2" activePane="bottomLeft" state="frozen"/>
      <selection pane="bottomLeft" activeCell="C26" sqref="C26"/>
    </sheetView>
  </sheetViews>
  <sheetFormatPr defaultColWidth="8.7109375" defaultRowHeight="15" x14ac:dyDescent="0.25"/>
  <cols>
    <col min="1" max="1" width="8" customWidth="1"/>
    <col min="2" max="2" width="44" customWidth="1"/>
    <col min="3" max="6" width="50" customWidth="1"/>
    <col min="7" max="7" width="43" customWidth="1"/>
    <col min="8" max="8" width="44" customWidth="1"/>
    <col min="9" max="10" width="50" customWidth="1"/>
    <col min="11" max="11" width="43" customWidth="1"/>
    <col min="12" max="14" width="50" customWidth="1"/>
    <col min="15" max="15" width="34" customWidth="1"/>
    <col min="16" max="16" width="49" customWidth="1"/>
    <col min="17" max="17" width="48" customWidth="1"/>
    <col min="18" max="18" width="33" customWidth="1"/>
    <col min="19" max="19" width="37" customWidth="1"/>
    <col min="20" max="21" width="50" customWidth="1"/>
    <col min="22" max="22" width="36" customWidth="1"/>
    <col min="23" max="31" width="50" customWidth="1"/>
    <col min="32" max="32" width="35" customWidth="1"/>
    <col min="33" max="33" width="34" customWidth="1"/>
    <col min="34" max="39" width="50" customWidth="1"/>
    <col min="40" max="40" width="34" customWidth="1"/>
    <col min="41" max="41" width="49" customWidth="1"/>
    <col min="42" max="42" width="48" customWidth="1"/>
    <col min="43" max="43" width="33" customWidth="1"/>
    <col min="44" max="51" width="50" customWidth="1"/>
    <col min="52" max="52" width="41" customWidth="1"/>
    <col min="53" max="54" width="50" customWidth="1"/>
    <col min="55" max="55" width="40" customWidth="1"/>
    <col min="56" max="64" width="50" customWidth="1"/>
    <col min="65" max="65" width="36" customWidth="1"/>
    <col min="66" max="67" width="50" customWidth="1"/>
    <col min="68" max="68" width="35" customWidth="1"/>
  </cols>
  <sheetData>
    <row r="1" spans="1:68" ht="25.5" x14ac:dyDescent="0.25">
      <c r="A1" s="1" t="s">
        <v>25</v>
      </c>
      <c r="B1" s="1" t="s">
        <v>49</v>
      </c>
      <c r="C1" s="1" t="s">
        <v>50</v>
      </c>
      <c r="D1" s="1" t="s">
        <v>51</v>
      </c>
      <c r="E1" s="1" t="s">
        <v>52</v>
      </c>
      <c r="F1" s="1" t="s">
        <v>53</v>
      </c>
      <c r="G1" s="1" t="s">
        <v>54</v>
      </c>
      <c r="H1" s="1" t="s">
        <v>55</v>
      </c>
      <c r="I1" s="1" t="s">
        <v>56</v>
      </c>
      <c r="J1" s="1" t="s">
        <v>57</v>
      </c>
      <c r="K1" s="1" t="s">
        <v>58</v>
      </c>
      <c r="L1" s="1" t="s">
        <v>59</v>
      </c>
      <c r="M1" s="1" t="s">
        <v>60</v>
      </c>
      <c r="N1" s="1" t="s">
        <v>61</v>
      </c>
      <c r="O1" s="1" t="s">
        <v>62</v>
      </c>
      <c r="P1" s="1" t="s">
        <v>63</v>
      </c>
      <c r="Q1" s="1" t="s">
        <v>64</v>
      </c>
      <c r="R1" s="1" t="s">
        <v>65</v>
      </c>
      <c r="S1" s="1" t="s">
        <v>66</v>
      </c>
      <c r="T1" s="1" t="s">
        <v>67</v>
      </c>
      <c r="U1" s="1" t="s">
        <v>68</v>
      </c>
      <c r="V1" s="1" t="s">
        <v>69</v>
      </c>
      <c r="W1" s="1" t="s">
        <v>70</v>
      </c>
      <c r="X1" s="1" t="s">
        <v>71</v>
      </c>
      <c r="Y1" s="1" t="s">
        <v>72</v>
      </c>
      <c r="Z1" s="1" t="s">
        <v>73</v>
      </c>
      <c r="AA1" s="1" t="s">
        <v>74</v>
      </c>
      <c r="AB1" s="1" t="s">
        <v>75</v>
      </c>
      <c r="AC1" s="1" t="s">
        <v>76</v>
      </c>
      <c r="AD1" s="1" t="s">
        <v>77</v>
      </c>
      <c r="AE1" s="1" t="s">
        <v>78</v>
      </c>
      <c r="AF1" s="1" t="s">
        <v>79</v>
      </c>
      <c r="AG1" s="1" t="s">
        <v>80</v>
      </c>
      <c r="AH1" s="1" t="s">
        <v>81</v>
      </c>
      <c r="AI1" s="1" t="s">
        <v>82</v>
      </c>
      <c r="AJ1" s="1" t="s">
        <v>83</v>
      </c>
      <c r="AK1" s="1" t="s">
        <v>84</v>
      </c>
      <c r="AL1" s="1" t="s">
        <v>85</v>
      </c>
      <c r="AM1" s="1" t="s">
        <v>86</v>
      </c>
      <c r="AN1" s="1" t="s">
        <v>87</v>
      </c>
      <c r="AO1" s="1" t="s">
        <v>88</v>
      </c>
      <c r="AP1" s="1" t="s">
        <v>89</v>
      </c>
      <c r="AQ1" s="1" t="s">
        <v>90</v>
      </c>
      <c r="AR1" s="1" t="s">
        <v>91</v>
      </c>
      <c r="AS1" s="1" t="s">
        <v>92</v>
      </c>
      <c r="AT1" s="1" t="s">
        <v>93</v>
      </c>
      <c r="AU1" s="1" t="s">
        <v>94</v>
      </c>
      <c r="AV1" s="1" t="s">
        <v>95</v>
      </c>
      <c r="AW1" s="1" t="s">
        <v>96</v>
      </c>
      <c r="AX1" s="1" t="s">
        <v>97</v>
      </c>
      <c r="AY1" s="1" t="s">
        <v>98</v>
      </c>
      <c r="AZ1" s="1" t="s">
        <v>99</v>
      </c>
      <c r="BA1" s="1" t="s">
        <v>100</v>
      </c>
      <c r="BB1" s="1" t="s">
        <v>101</v>
      </c>
      <c r="BC1" s="1" t="s">
        <v>102</v>
      </c>
      <c r="BD1" s="1" t="s">
        <v>103</v>
      </c>
      <c r="BE1" s="1" t="s">
        <v>104</v>
      </c>
      <c r="BF1" s="1" t="s">
        <v>105</v>
      </c>
      <c r="BG1" s="1" t="s">
        <v>106</v>
      </c>
      <c r="BH1" s="1" t="s">
        <v>107</v>
      </c>
      <c r="BI1" s="1" t="s">
        <v>108</v>
      </c>
      <c r="BJ1" s="1" t="s">
        <v>109</v>
      </c>
      <c r="BK1" s="1" t="s">
        <v>110</v>
      </c>
      <c r="BL1" s="1" t="s">
        <v>111</v>
      </c>
      <c r="BM1" s="1" t="s">
        <v>112</v>
      </c>
      <c r="BN1" s="1" t="s">
        <v>113</v>
      </c>
      <c r="BO1" s="1" t="s">
        <v>114</v>
      </c>
      <c r="BP1" s="1" t="s">
        <v>115</v>
      </c>
    </row>
    <row r="2" spans="1:68" x14ac:dyDescent="0.25">
      <c r="A2" s="2">
        <v>1997</v>
      </c>
      <c r="B2" s="2"/>
      <c r="C2" s="2">
        <v>49</v>
      </c>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row>
    <row r="3" spans="1:68" x14ac:dyDescent="0.25">
      <c r="A3" s="2">
        <v>1998</v>
      </c>
      <c r="B3" s="2">
        <v>85</v>
      </c>
      <c r="C3" s="2"/>
      <c r="D3" s="2"/>
      <c r="E3" s="2"/>
      <c r="F3" s="2"/>
      <c r="G3" s="2">
        <v>16541236</v>
      </c>
      <c r="H3" s="2">
        <v>11</v>
      </c>
      <c r="I3" s="2"/>
      <c r="J3" s="2"/>
      <c r="K3" s="2" t="s">
        <v>32</v>
      </c>
      <c r="L3" s="2"/>
      <c r="M3" s="2"/>
      <c r="N3" s="2"/>
      <c r="O3" s="2">
        <v>1</v>
      </c>
      <c r="P3" s="2"/>
      <c r="Q3" s="2"/>
      <c r="R3" s="2" t="s">
        <v>32</v>
      </c>
      <c r="S3" s="2">
        <v>22</v>
      </c>
      <c r="T3" s="2"/>
      <c r="U3" s="2"/>
      <c r="V3" s="2">
        <v>5498531</v>
      </c>
      <c r="W3" s="2"/>
      <c r="X3" s="2"/>
      <c r="Y3" s="2"/>
      <c r="Z3" s="2"/>
      <c r="AA3" s="2"/>
      <c r="AB3" s="2"/>
      <c r="AC3" s="2"/>
      <c r="AD3" s="2"/>
      <c r="AE3" s="2"/>
      <c r="AF3" s="2">
        <v>42</v>
      </c>
      <c r="AG3" s="2">
        <v>981163</v>
      </c>
      <c r="AH3" s="2"/>
      <c r="AI3" s="2"/>
      <c r="AJ3" s="2"/>
      <c r="AK3" s="2"/>
      <c r="AL3" s="2"/>
      <c r="AM3" s="2"/>
      <c r="AN3" s="2">
        <v>5</v>
      </c>
      <c r="AO3" s="2"/>
      <c r="AP3" s="2"/>
      <c r="AQ3" s="2" t="s">
        <v>32</v>
      </c>
      <c r="AR3" s="2"/>
      <c r="AS3" s="2"/>
      <c r="AT3" s="2"/>
      <c r="AU3" s="2"/>
      <c r="AV3" s="2"/>
      <c r="AW3" s="2"/>
      <c r="AX3" s="2"/>
      <c r="AY3" s="2"/>
      <c r="AZ3" s="2">
        <v>30</v>
      </c>
      <c r="BA3" s="2"/>
      <c r="BB3" s="2"/>
      <c r="BC3" s="2">
        <v>689677</v>
      </c>
      <c r="BD3" s="2"/>
      <c r="BE3" s="2"/>
      <c r="BF3" s="2"/>
      <c r="BG3" s="2"/>
      <c r="BH3" s="2"/>
      <c r="BI3" s="2"/>
      <c r="BJ3" s="2"/>
      <c r="BK3" s="2"/>
      <c r="BL3" s="2"/>
      <c r="BM3" s="2">
        <v>1</v>
      </c>
      <c r="BN3" s="2"/>
      <c r="BO3" s="2"/>
      <c r="BP3" s="2" t="s">
        <v>32</v>
      </c>
    </row>
    <row r="4" spans="1:68" x14ac:dyDescent="0.25">
      <c r="A4" s="2">
        <v>2002</v>
      </c>
      <c r="B4" s="2"/>
      <c r="C4" s="2">
        <v>67</v>
      </c>
      <c r="D4" s="2">
        <v>14005000</v>
      </c>
      <c r="E4" s="2"/>
      <c r="F4" s="2">
        <v>2.6</v>
      </c>
      <c r="G4" s="2"/>
      <c r="H4" s="2"/>
      <c r="I4" s="2"/>
      <c r="J4" s="2"/>
      <c r="K4" s="2"/>
      <c r="L4" s="2"/>
      <c r="M4" s="2"/>
      <c r="N4" s="2"/>
      <c r="O4" s="2"/>
      <c r="P4" s="2"/>
      <c r="Q4" s="2"/>
      <c r="R4" s="2"/>
      <c r="S4" s="2"/>
      <c r="T4" s="2">
        <v>11</v>
      </c>
      <c r="U4" s="2"/>
      <c r="V4" s="2"/>
      <c r="W4" s="2">
        <v>10</v>
      </c>
      <c r="X4" s="2">
        <v>1307000</v>
      </c>
      <c r="Y4" s="2">
        <v>1</v>
      </c>
      <c r="Z4" s="2" t="s">
        <v>32</v>
      </c>
      <c r="AA4" s="2"/>
      <c r="AB4" s="2"/>
      <c r="AC4" s="2"/>
      <c r="AD4" s="2"/>
      <c r="AE4" s="2"/>
      <c r="AF4" s="2"/>
      <c r="AG4" s="2"/>
      <c r="AH4" s="2"/>
      <c r="AI4" s="2"/>
      <c r="AJ4" s="2"/>
      <c r="AK4" s="2"/>
      <c r="AL4" s="2"/>
      <c r="AM4" s="2"/>
      <c r="AN4" s="2"/>
      <c r="AO4" s="2">
        <v>3</v>
      </c>
      <c r="AP4" s="2"/>
      <c r="AQ4" s="2"/>
      <c r="AR4" s="2">
        <v>1</v>
      </c>
      <c r="AS4" s="2" t="s">
        <v>32</v>
      </c>
      <c r="AT4" s="2">
        <v>2</v>
      </c>
      <c r="AU4" s="2" t="s">
        <v>32</v>
      </c>
      <c r="AV4" s="2"/>
      <c r="AW4" s="2"/>
      <c r="AX4" s="2"/>
      <c r="AY4" s="2"/>
      <c r="AZ4" s="2"/>
      <c r="BA4" s="2">
        <v>15</v>
      </c>
      <c r="BB4" s="2"/>
      <c r="BC4" s="2"/>
      <c r="BD4" s="2">
        <v>1</v>
      </c>
      <c r="BE4" s="2" t="s">
        <v>32</v>
      </c>
      <c r="BF4" s="2">
        <v>15</v>
      </c>
      <c r="BG4" s="2">
        <v>808000</v>
      </c>
      <c r="BH4" s="2"/>
      <c r="BI4" s="2"/>
      <c r="BJ4" s="2"/>
      <c r="BK4" s="2"/>
      <c r="BL4" s="2"/>
      <c r="BM4" s="2"/>
      <c r="BN4" s="2"/>
      <c r="BO4" s="2"/>
      <c r="BP4" s="2"/>
    </row>
    <row r="5" spans="1:68" x14ac:dyDescent="0.25">
      <c r="A5" s="2">
        <v>2005</v>
      </c>
      <c r="B5" s="2">
        <v>59</v>
      </c>
      <c r="C5" s="2"/>
      <c r="D5" s="2"/>
      <c r="E5" s="2"/>
      <c r="F5" s="2"/>
      <c r="G5" s="2">
        <v>13761280</v>
      </c>
      <c r="H5" s="2">
        <v>3</v>
      </c>
      <c r="I5" s="2"/>
      <c r="J5" s="2"/>
      <c r="K5" s="2" t="s">
        <v>32</v>
      </c>
      <c r="L5" s="2">
        <v>77</v>
      </c>
      <c r="M5" s="2">
        <v>2</v>
      </c>
      <c r="N5" s="2">
        <v>21</v>
      </c>
      <c r="O5" s="2"/>
      <c r="P5" s="2"/>
      <c r="Q5" s="2"/>
      <c r="R5" s="2"/>
      <c r="S5" s="2">
        <v>15</v>
      </c>
      <c r="T5" s="2"/>
      <c r="U5" s="2"/>
      <c r="V5" s="2">
        <v>5786656</v>
      </c>
      <c r="W5" s="2"/>
      <c r="X5" s="2"/>
      <c r="Y5" s="2"/>
      <c r="Z5" s="2"/>
      <c r="AA5" s="2" t="s">
        <v>32</v>
      </c>
      <c r="AB5" s="2" t="s">
        <v>32</v>
      </c>
      <c r="AC5" s="2">
        <v>84</v>
      </c>
      <c r="AD5" s="2">
        <v>5</v>
      </c>
      <c r="AE5" s="2" t="s">
        <v>32</v>
      </c>
      <c r="AF5" s="2">
        <v>31</v>
      </c>
      <c r="AG5" s="2">
        <v>3212211</v>
      </c>
      <c r="AH5" s="2">
        <v>5</v>
      </c>
      <c r="AI5" s="2">
        <v>9</v>
      </c>
      <c r="AJ5" s="2">
        <v>84</v>
      </c>
      <c r="AK5" s="2" t="s">
        <v>32</v>
      </c>
      <c r="AL5" s="2" t="s">
        <v>32</v>
      </c>
      <c r="AM5" s="2">
        <v>2</v>
      </c>
      <c r="AN5" s="2">
        <v>6</v>
      </c>
      <c r="AO5" s="2"/>
      <c r="AP5" s="2"/>
      <c r="AQ5" s="2">
        <v>4043000</v>
      </c>
      <c r="AR5" s="2"/>
      <c r="AS5" s="2"/>
      <c r="AT5" s="2"/>
      <c r="AU5" s="2"/>
      <c r="AV5" s="2" t="s">
        <v>32</v>
      </c>
      <c r="AW5" s="2" t="s">
        <v>32</v>
      </c>
      <c r="AX5" s="2">
        <v>99</v>
      </c>
      <c r="AY5" s="2" t="s">
        <v>32</v>
      </c>
      <c r="AZ5" s="2">
        <v>17</v>
      </c>
      <c r="BA5" s="2"/>
      <c r="BB5" s="2"/>
      <c r="BC5" s="2" t="s">
        <v>32</v>
      </c>
      <c r="BD5" s="2"/>
      <c r="BE5" s="2"/>
      <c r="BF5" s="2"/>
      <c r="BG5" s="2"/>
      <c r="BH5" s="2">
        <v>46</v>
      </c>
      <c r="BI5" s="2">
        <v>2</v>
      </c>
      <c r="BJ5" s="2">
        <v>52</v>
      </c>
      <c r="BK5" s="2">
        <v>1</v>
      </c>
      <c r="BL5" s="2" t="s">
        <v>116</v>
      </c>
      <c r="BM5" s="2"/>
      <c r="BN5" s="2"/>
      <c r="BO5" s="2"/>
      <c r="BP5" s="2"/>
    </row>
    <row r="6" spans="1:68" x14ac:dyDescent="0.25">
      <c r="A6" s="2">
        <v>2007</v>
      </c>
      <c r="B6" s="2"/>
      <c r="C6" s="2">
        <v>59</v>
      </c>
      <c r="D6" s="2">
        <v>14057000</v>
      </c>
      <c r="E6" s="2"/>
      <c r="F6" s="2">
        <v>2.7</v>
      </c>
      <c r="G6" s="2"/>
      <c r="H6" s="2"/>
      <c r="I6" s="2"/>
      <c r="J6" s="2"/>
      <c r="K6" s="2"/>
      <c r="L6" s="2"/>
      <c r="M6" s="2"/>
      <c r="N6" s="2"/>
      <c r="O6" s="2"/>
      <c r="P6" s="2"/>
      <c r="Q6" s="2"/>
      <c r="R6" s="2"/>
      <c r="S6" s="2"/>
      <c r="T6" s="2">
        <v>10</v>
      </c>
      <c r="U6" s="2">
        <v>4057000</v>
      </c>
      <c r="V6" s="2"/>
      <c r="W6" s="2">
        <v>5</v>
      </c>
      <c r="X6" s="2">
        <v>78000</v>
      </c>
      <c r="Y6" s="2">
        <v>6</v>
      </c>
      <c r="Z6" s="2" t="s">
        <v>32</v>
      </c>
      <c r="AA6" s="2"/>
      <c r="AB6" s="2"/>
      <c r="AC6" s="2"/>
      <c r="AD6" s="2"/>
      <c r="AE6" s="2"/>
      <c r="AF6" s="2"/>
      <c r="AG6" s="2"/>
      <c r="AH6" s="2"/>
      <c r="AI6" s="2"/>
      <c r="AJ6" s="2"/>
      <c r="AK6" s="2"/>
      <c r="AL6" s="2"/>
      <c r="AM6" s="2"/>
      <c r="AN6" s="2"/>
      <c r="AO6" s="2">
        <v>4</v>
      </c>
      <c r="AP6" s="2" t="s">
        <v>32</v>
      </c>
      <c r="AQ6" s="2"/>
      <c r="AR6" s="2">
        <v>2</v>
      </c>
      <c r="AS6" s="2" t="s">
        <v>32</v>
      </c>
      <c r="AT6" s="2">
        <v>3</v>
      </c>
      <c r="AU6" s="2" t="s">
        <v>32</v>
      </c>
      <c r="AV6" s="2"/>
      <c r="AW6" s="2"/>
      <c r="AX6" s="2"/>
      <c r="AY6" s="2"/>
      <c r="AZ6" s="2"/>
      <c r="BA6" s="2">
        <v>18</v>
      </c>
      <c r="BB6" s="2">
        <v>2418000</v>
      </c>
      <c r="BC6" s="2"/>
      <c r="BD6" s="2"/>
      <c r="BE6" s="2"/>
      <c r="BF6" s="2">
        <v>18</v>
      </c>
      <c r="BG6" s="2">
        <v>128000</v>
      </c>
      <c r="BH6" s="2"/>
      <c r="BI6" s="2"/>
      <c r="BJ6" s="2"/>
      <c r="BK6" s="2"/>
      <c r="BL6" s="2"/>
      <c r="BM6" s="2"/>
      <c r="BN6" s="2"/>
      <c r="BO6" s="2"/>
      <c r="BP6" s="2"/>
    </row>
    <row r="7" spans="1:68" x14ac:dyDescent="0.25">
      <c r="A7" s="2">
        <v>2012</v>
      </c>
      <c r="B7" s="2"/>
      <c r="C7" s="2">
        <v>73</v>
      </c>
      <c r="D7" s="2">
        <v>56450000</v>
      </c>
      <c r="E7" s="2">
        <v>1</v>
      </c>
      <c r="F7" s="2">
        <v>8.5</v>
      </c>
      <c r="G7" s="2"/>
      <c r="H7" s="2"/>
      <c r="I7" s="2">
        <v>15</v>
      </c>
      <c r="J7" s="2">
        <v>29302000</v>
      </c>
      <c r="K7" s="2"/>
      <c r="L7" s="2"/>
      <c r="M7" s="2"/>
      <c r="N7" s="2"/>
      <c r="O7" s="2"/>
      <c r="P7" s="2">
        <v>1</v>
      </c>
      <c r="Q7" s="2" t="s">
        <v>32</v>
      </c>
      <c r="R7" s="2"/>
      <c r="S7" s="2"/>
      <c r="T7" s="2">
        <v>13</v>
      </c>
      <c r="U7" s="2">
        <v>13569000</v>
      </c>
      <c r="V7" s="2"/>
      <c r="W7" s="2"/>
      <c r="X7" s="2"/>
      <c r="Y7" s="2"/>
      <c r="Z7" s="2"/>
      <c r="AA7" s="2"/>
      <c r="AB7" s="2"/>
      <c r="AC7" s="2"/>
      <c r="AD7" s="2"/>
      <c r="AE7" s="2"/>
      <c r="AF7" s="2"/>
      <c r="AG7" s="2"/>
      <c r="AH7" s="2"/>
      <c r="AI7" s="2"/>
      <c r="AJ7" s="2"/>
      <c r="AK7" s="2"/>
      <c r="AL7" s="2"/>
      <c r="AM7" s="2"/>
      <c r="AN7" s="2"/>
      <c r="AO7" s="2">
        <v>4</v>
      </c>
      <c r="AP7" s="2">
        <v>6270000</v>
      </c>
      <c r="AQ7" s="2"/>
      <c r="AR7" s="2"/>
      <c r="AS7" s="2"/>
      <c r="AT7" s="2"/>
      <c r="AU7" s="2"/>
      <c r="AV7" s="2"/>
      <c r="AW7" s="2"/>
      <c r="AX7" s="2"/>
      <c r="AY7" s="2"/>
      <c r="AZ7" s="2"/>
      <c r="BA7" s="2">
        <v>16</v>
      </c>
      <c r="BB7" s="2">
        <v>4390000</v>
      </c>
      <c r="BC7" s="2"/>
      <c r="BD7" s="2"/>
      <c r="BE7" s="2"/>
      <c r="BF7" s="2"/>
      <c r="BG7" s="2"/>
      <c r="BH7" s="2"/>
      <c r="BI7" s="2"/>
      <c r="BJ7" s="2"/>
      <c r="BK7" s="2"/>
      <c r="BL7" s="2"/>
      <c r="BM7" s="2"/>
      <c r="BN7" s="2">
        <v>3</v>
      </c>
      <c r="BO7" s="2" t="s">
        <v>32</v>
      </c>
      <c r="BP7" s="2"/>
    </row>
    <row r="8" spans="1:68" x14ac:dyDescent="0.25">
      <c r="A8" s="2">
        <v>2013</v>
      </c>
      <c r="B8" s="2">
        <v>45</v>
      </c>
      <c r="C8" s="2"/>
      <c r="D8" s="2"/>
      <c r="E8" s="2"/>
      <c r="F8" s="2"/>
      <c r="G8" s="2">
        <v>58664758</v>
      </c>
      <c r="H8" s="2">
        <v>6</v>
      </c>
      <c r="I8" s="2"/>
      <c r="J8" s="2"/>
      <c r="K8" s="2">
        <v>29122608</v>
      </c>
      <c r="L8" s="2"/>
      <c r="M8" s="2"/>
      <c r="N8" s="2"/>
      <c r="O8" s="2"/>
      <c r="P8" s="2"/>
      <c r="Q8" s="2"/>
      <c r="R8" s="2"/>
      <c r="S8" s="2">
        <v>12</v>
      </c>
      <c r="T8" s="2"/>
      <c r="U8" s="2"/>
      <c r="V8" s="2">
        <v>15876416</v>
      </c>
      <c r="W8" s="2"/>
      <c r="X8" s="2"/>
      <c r="Y8" s="2"/>
      <c r="Z8" s="2"/>
      <c r="AA8" s="2"/>
      <c r="AB8" s="2"/>
      <c r="AC8" s="2"/>
      <c r="AD8" s="2"/>
      <c r="AE8" s="2"/>
      <c r="AF8" s="2">
        <v>23</v>
      </c>
      <c r="AG8" s="2" t="s">
        <v>32</v>
      </c>
      <c r="AH8" s="2"/>
      <c r="AI8" s="2"/>
      <c r="AJ8" s="2"/>
      <c r="AK8" s="2"/>
      <c r="AL8" s="2"/>
      <c r="AM8" s="2"/>
      <c r="AN8" s="2">
        <v>3</v>
      </c>
      <c r="AO8" s="2"/>
      <c r="AP8" s="2"/>
      <c r="AQ8" s="2" t="s">
        <v>32</v>
      </c>
      <c r="AR8" s="2"/>
      <c r="AS8" s="2"/>
      <c r="AT8" s="2"/>
      <c r="AU8" s="2"/>
      <c r="AV8" s="2"/>
      <c r="AW8" s="2"/>
      <c r="AX8" s="2"/>
      <c r="AY8" s="2"/>
      <c r="AZ8" s="2">
        <v>14</v>
      </c>
      <c r="BA8" s="2"/>
      <c r="BB8" s="2"/>
      <c r="BC8" s="2" t="s">
        <v>32</v>
      </c>
      <c r="BD8" s="2"/>
      <c r="BE8" s="2"/>
      <c r="BF8" s="2"/>
      <c r="BG8" s="2"/>
      <c r="BH8" s="2"/>
      <c r="BI8" s="2"/>
      <c r="BJ8" s="2"/>
      <c r="BK8" s="2"/>
      <c r="BL8" s="2"/>
      <c r="BM8" s="2"/>
      <c r="BN8" s="2"/>
      <c r="BO8" s="2"/>
      <c r="BP8" s="2"/>
    </row>
    <row r="9" spans="1:68" x14ac:dyDescent="0.25">
      <c r="A9" s="2">
        <v>2017</v>
      </c>
      <c r="B9" s="2"/>
      <c r="C9" s="2">
        <v>70</v>
      </c>
      <c r="D9" s="2">
        <v>74001000</v>
      </c>
      <c r="E9" s="2">
        <v>1</v>
      </c>
      <c r="F9" s="2">
        <v>13.1</v>
      </c>
      <c r="G9" s="2"/>
      <c r="H9" s="2"/>
      <c r="I9" s="2">
        <v>6</v>
      </c>
      <c r="J9" s="2" t="s">
        <v>32</v>
      </c>
      <c r="K9" s="2"/>
      <c r="L9" s="2"/>
      <c r="M9" s="2"/>
      <c r="N9" s="2"/>
      <c r="O9" s="2"/>
      <c r="P9" s="2"/>
      <c r="Q9" s="2"/>
      <c r="R9" s="2"/>
      <c r="S9" s="2"/>
      <c r="T9" s="2">
        <v>12</v>
      </c>
      <c r="U9" s="2">
        <v>21649000</v>
      </c>
      <c r="V9" s="2"/>
      <c r="W9" s="2"/>
      <c r="X9" s="2"/>
      <c r="Y9" s="2"/>
      <c r="Z9" s="2"/>
      <c r="AA9" s="2"/>
      <c r="AB9" s="2"/>
      <c r="AC9" s="2"/>
      <c r="AD9" s="2"/>
      <c r="AE9" s="2"/>
      <c r="AF9" s="2"/>
      <c r="AG9" s="2"/>
      <c r="AH9" s="2"/>
      <c r="AI9" s="2"/>
      <c r="AJ9" s="2"/>
      <c r="AK9" s="2"/>
      <c r="AL9" s="2"/>
      <c r="AM9" s="2"/>
      <c r="AN9" s="2"/>
      <c r="AO9" s="2">
        <v>10</v>
      </c>
      <c r="AP9" s="2">
        <v>7361000</v>
      </c>
      <c r="AQ9" s="2"/>
      <c r="AR9" s="2"/>
      <c r="AS9" s="2"/>
      <c r="AT9" s="2"/>
      <c r="AU9" s="2"/>
      <c r="AV9" s="2"/>
      <c r="AW9" s="2"/>
      <c r="AX9" s="2"/>
      <c r="AY9" s="2"/>
      <c r="AZ9" s="2"/>
      <c r="BA9" s="2">
        <v>20</v>
      </c>
      <c r="BB9" s="2">
        <v>3045000</v>
      </c>
      <c r="BC9" s="2"/>
      <c r="BD9" s="2"/>
      <c r="BE9" s="2"/>
      <c r="BF9" s="2"/>
      <c r="BG9" s="2"/>
      <c r="BH9" s="2"/>
      <c r="BI9" s="2"/>
      <c r="BJ9" s="2"/>
      <c r="BK9" s="2"/>
      <c r="BL9" s="2"/>
      <c r="BM9" s="2"/>
      <c r="BN9" s="2">
        <v>1</v>
      </c>
      <c r="BO9" s="2" t="s">
        <v>32</v>
      </c>
      <c r="BP9" s="2"/>
    </row>
    <row r="10" spans="1:68" x14ac:dyDescent="0.25">
      <c r="A10" s="2">
        <v>2018</v>
      </c>
      <c r="B10" s="2">
        <v>49</v>
      </c>
      <c r="C10" s="2">
        <v>49</v>
      </c>
      <c r="D10" s="2"/>
      <c r="E10" s="2"/>
      <c r="F10" s="2"/>
      <c r="G10" s="2">
        <v>78429000</v>
      </c>
      <c r="H10" s="2">
        <v>6</v>
      </c>
      <c r="I10" s="2"/>
      <c r="J10" s="2"/>
      <c r="K10" s="2" t="s">
        <v>32</v>
      </c>
      <c r="L10" s="2"/>
      <c r="M10" s="2"/>
      <c r="N10" s="2"/>
      <c r="O10" s="2"/>
      <c r="P10" s="2"/>
      <c r="Q10" s="2"/>
      <c r="R10" s="2"/>
      <c r="S10" s="2">
        <v>12</v>
      </c>
      <c r="T10" s="2"/>
      <c r="U10" s="2"/>
      <c r="V10" s="2">
        <v>24957000</v>
      </c>
      <c r="W10" s="2"/>
      <c r="X10" s="2"/>
      <c r="Y10" s="2"/>
      <c r="Z10" s="2"/>
      <c r="AA10" s="2"/>
      <c r="AB10" s="2"/>
      <c r="AC10" s="2"/>
      <c r="AD10" s="2"/>
      <c r="AE10" s="2"/>
      <c r="AF10" s="2">
        <v>26</v>
      </c>
      <c r="AG10" s="2" t="s">
        <v>32</v>
      </c>
      <c r="AH10" s="2"/>
      <c r="AI10" s="2"/>
      <c r="AJ10" s="2"/>
      <c r="AK10" s="2"/>
      <c r="AL10" s="2"/>
      <c r="AM10" s="2"/>
      <c r="AN10" s="2">
        <v>6</v>
      </c>
      <c r="AO10" s="2"/>
      <c r="AP10" s="2"/>
      <c r="AQ10" s="2">
        <v>6576000</v>
      </c>
      <c r="AR10" s="2"/>
      <c r="AS10" s="2"/>
      <c r="AT10" s="2"/>
      <c r="AU10" s="2"/>
      <c r="AV10" s="2"/>
      <c r="AW10" s="2"/>
      <c r="AX10" s="2"/>
      <c r="AY10" s="2"/>
      <c r="AZ10" s="2">
        <v>15</v>
      </c>
      <c r="BA10" s="2"/>
      <c r="BB10" s="2"/>
      <c r="BC10" s="2" t="s">
        <v>32</v>
      </c>
      <c r="BD10" s="2"/>
      <c r="BE10" s="2"/>
      <c r="BF10" s="2"/>
      <c r="BG10" s="2"/>
      <c r="BH10" s="2"/>
      <c r="BI10" s="2"/>
      <c r="BJ10" s="2"/>
      <c r="BK10" s="2"/>
      <c r="BL10" s="2"/>
      <c r="BM10" s="2"/>
      <c r="BN10" s="2"/>
      <c r="BO10" s="2"/>
      <c r="BP10" s="2"/>
    </row>
    <row r="11" spans="1:68" x14ac:dyDescent="0.25">
      <c r="A11" s="2">
        <v>2022</v>
      </c>
      <c r="B11" s="2"/>
      <c r="C11" s="2">
        <v>61</v>
      </c>
      <c r="D11" s="2">
        <v>86729000</v>
      </c>
      <c r="E11" s="2">
        <v>0.9</v>
      </c>
      <c r="F11" s="2">
        <v>12.9</v>
      </c>
      <c r="G11" s="2"/>
      <c r="H11" s="2"/>
      <c r="I11" s="2">
        <v>11</v>
      </c>
      <c r="J11" s="2" t="s">
        <v>32</v>
      </c>
      <c r="K11" s="2"/>
      <c r="L11" s="2"/>
      <c r="M11" s="2"/>
      <c r="N11" s="2"/>
      <c r="O11" s="2"/>
      <c r="P11" s="2"/>
      <c r="Q11" s="2"/>
      <c r="R11" s="2"/>
      <c r="S11" s="2"/>
      <c r="T11" s="2">
        <v>7</v>
      </c>
      <c r="U11" s="2">
        <v>21615000</v>
      </c>
      <c r="V11" s="2"/>
      <c r="W11" s="2"/>
      <c r="X11" s="2"/>
      <c r="Y11" s="2"/>
      <c r="Z11" s="2"/>
      <c r="AA11" s="2"/>
      <c r="AB11" s="2"/>
      <c r="AC11" s="2"/>
      <c r="AD11" s="2"/>
      <c r="AE11" s="2"/>
      <c r="AF11" s="2"/>
      <c r="AG11" s="2"/>
      <c r="AH11" s="2"/>
      <c r="AI11" s="2"/>
      <c r="AJ11" s="2"/>
      <c r="AK11" s="2"/>
      <c r="AL11" s="2"/>
      <c r="AM11" s="2"/>
      <c r="AN11" s="2"/>
      <c r="AO11" s="2">
        <v>4</v>
      </c>
      <c r="AP11" s="2">
        <v>4791000</v>
      </c>
      <c r="AQ11" s="2"/>
      <c r="AR11" s="2"/>
      <c r="AS11" s="2"/>
      <c r="AT11" s="2"/>
      <c r="AU11" s="2"/>
      <c r="AV11" s="2"/>
      <c r="AW11" s="2"/>
      <c r="AX11" s="2"/>
      <c r="AY11" s="2"/>
      <c r="AZ11" s="2"/>
      <c r="BA11" s="2">
        <v>11</v>
      </c>
      <c r="BB11" s="2" t="s">
        <v>32</v>
      </c>
      <c r="BC11" s="2"/>
      <c r="BD11" s="2"/>
      <c r="BE11" s="2"/>
      <c r="BF11" s="2"/>
      <c r="BG11" s="2"/>
      <c r="BH11" s="2"/>
      <c r="BI11" s="2"/>
      <c r="BJ11" s="2"/>
      <c r="BK11" s="2"/>
      <c r="BL11" s="2"/>
      <c r="BM11" s="2"/>
      <c r="BN11" s="2">
        <v>1</v>
      </c>
      <c r="BO11" s="2" t="s">
        <v>32</v>
      </c>
      <c r="BP11" s="2"/>
    </row>
    <row r="12" spans="1:68" x14ac:dyDescent="0.25">
      <c r="A12" s="2">
        <v>2023</v>
      </c>
      <c r="B12" s="2">
        <v>47</v>
      </c>
      <c r="C12" s="2">
        <v>47</v>
      </c>
      <c r="D12" s="2"/>
      <c r="E12" s="2"/>
      <c r="F12" s="2"/>
      <c r="G12" s="2">
        <v>65189000</v>
      </c>
      <c r="H12" s="2">
        <v>6</v>
      </c>
      <c r="I12" s="2"/>
      <c r="J12" s="2"/>
      <c r="K12" s="2" t="s">
        <v>32</v>
      </c>
      <c r="L12" s="2"/>
      <c r="M12" s="2"/>
      <c r="N12" s="2"/>
      <c r="O12" s="2"/>
      <c r="P12" s="2"/>
      <c r="Q12" s="2"/>
      <c r="R12" s="2"/>
      <c r="S12" s="2">
        <v>11</v>
      </c>
      <c r="T12" s="2"/>
      <c r="U12" s="2"/>
      <c r="V12" s="2">
        <v>23011000</v>
      </c>
      <c r="W12" s="2"/>
      <c r="X12" s="2"/>
      <c r="Y12" s="2"/>
      <c r="Z12" s="2"/>
      <c r="AA12" s="2"/>
      <c r="AB12" s="2"/>
      <c r="AC12" s="2"/>
      <c r="AD12" s="2"/>
      <c r="AE12" s="2"/>
      <c r="AF12" s="2">
        <v>25</v>
      </c>
      <c r="AG12" s="2">
        <v>9207000</v>
      </c>
      <c r="AH12" s="2"/>
      <c r="AI12" s="2"/>
      <c r="AJ12" s="2"/>
      <c r="AK12" s="2"/>
      <c r="AL12" s="2"/>
      <c r="AM12" s="2"/>
      <c r="AN12" s="2">
        <v>9</v>
      </c>
      <c r="AO12" s="2"/>
      <c r="AP12" s="2"/>
      <c r="AQ12" s="2" t="s">
        <v>32</v>
      </c>
      <c r="AR12" s="2"/>
      <c r="AS12" s="2"/>
      <c r="AT12" s="2"/>
      <c r="AU12" s="2"/>
      <c r="AV12" s="2"/>
      <c r="AW12" s="2"/>
      <c r="AX12" s="2"/>
      <c r="AY12" s="2"/>
      <c r="AZ12" s="2">
        <v>12</v>
      </c>
      <c r="BA12" s="2"/>
      <c r="BB12" s="2"/>
      <c r="BC12" s="2" t="s">
        <v>32</v>
      </c>
      <c r="BD12" s="2"/>
      <c r="BE12" s="2"/>
      <c r="BF12" s="2"/>
      <c r="BG12" s="2"/>
      <c r="BH12" s="2"/>
      <c r="BI12" s="2"/>
      <c r="BJ12" s="2"/>
      <c r="BK12" s="2"/>
      <c r="BL12" s="2"/>
      <c r="BM12" s="2"/>
      <c r="BN12" s="2"/>
      <c r="BO12" s="2"/>
      <c r="BP12" s="2"/>
    </row>
  </sheetData>
  <pageMargins left="0.75" right="0.75" top="1" bottom="1" header="0.511811023622047" footer="0.511811023622047"/>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5"/>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37" width="50" customWidth="1"/>
  </cols>
  <sheetData>
    <row r="1" spans="1:37" ht="38.25" x14ac:dyDescent="0.25">
      <c r="A1" s="1" t="s">
        <v>25</v>
      </c>
      <c r="B1" s="1" t="s">
        <v>117</v>
      </c>
      <c r="C1" s="1" t="s">
        <v>118</v>
      </c>
      <c r="D1" s="1" t="s">
        <v>119</v>
      </c>
      <c r="E1" s="1" t="s">
        <v>120</v>
      </c>
      <c r="F1" s="1" t="s">
        <v>121</v>
      </c>
      <c r="G1" s="1" t="s">
        <v>122</v>
      </c>
      <c r="H1" s="1" t="s">
        <v>123</v>
      </c>
      <c r="I1" s="1" t="s">
        <v>124</v>
      </c>
      <c r="J1" s="1" t="s">
        <v>125</v>
      </c>
      <c r="K1" s="1" t="s">
        <v>126</v>
      </c>
      <c r="L1" s="1" t="s">
        <v>127</v>
      </c>
      <c r="M1" s="1" t="s">
        <v>128</v>
      </c>
      <c r="N1" s="1" t="s">
        <v>129</v>
      </c>
      <c r="O1" s="1" t="s">
        <v>130</v>
      </c>
      <c r="P1" s="1" t="s">
        <v>131</v>
      </c>
      <c r="Q1" s="1" t="s">
        <v>132</v>
      </c>
      <c r="R1" s="1" t="s">
        <v>133</v>
      </c>
      <c r="S1" s="1" t="s">
        <v>134</v>
      </c>
      <c r="T1" s="1" t="s">
        <v>135</v>
      </c>
      <c r="U1" s="1" t="s">
        <v>136</v>
      </c>
      <c r="V1" s="1" t="s">
        <v>137</v>
      </c>
      <c r="W1" s="1" t="s">
        <v>138</v>
      </c>
      <c r="X1" s="1" t="s">
        <v>139</v>
      </c>
      <c r="Y1" s="1" t="s">
        <v>140</v>
      </c>
      <c r="Z1" s="1" t="s">
        <v>141</v>
      </c>
      <c r="AA1" s="1" t="s">
        <v>142</v>
      </c>
      <c r="AB1" s="1" t="s">
        <v>143</v>
      </c>
      <c r="AC1" s="1" t="s">
        <v>144</v>
      </c>
      <c r="AD1" s="1" t="s">
        <v>145</v>
      </c>
      <c r="AE1" s="1" t="s">
        <v>146</v>
      </c>
      <c r="AF1" s="1" t="s">
        <v>147</v>
      </c>
      <c r="AG1" s="1" t="s">
        <v>148</v>
      </c>
      <c r="AH1" s="1" t="s">
        <v>149</v>
      </c>
      <c r="AI1" s="1" t="s">
        <v>150</v>
      </c>
      <c r="AJ1" s="1" t="s">
        <v>151</v>
      </c>
      <c r="AK1" s="1" t="s">
        <v>152</v>
      </c>
    </row>
    <row r="2" spans="1:37" x14ac:dyDescent="0.25">
      <c r="A2" s="2">
        <v>2005</v>
      </c>
      <c r="B2" s="2"/>
      <c r="C2" s="2"/>
      <c r="D2" s="2"/>
      <c r="E2" s="2"/>
      <c r="F2" s="2"/>
      <c r="G2" s="2"/>
      <c r="H2" s="2"/>
      <c r="I2" s="2"/>
      <c r="J2" s="2">
        <v>132</v>
      </c>
      <c r="K2" s="2">
        <v>5</v>
      </c>
      <c r="L2" s="2" t="s">
        <v>32</v>
      </c>
      <c r="M2" s="2" t="s">
        <v>32</v>
      </c>
      <c r="N2" s="2">
        <v>118</v>
      </c>
      <c r="O2" s="2">
        <v>7</v>
      </c>
      <c r="P2" s="2"/>
      <c r="Q2" s="2"/>
      <c r="R2" s="2"/>
      <c r="S2" s="2"/>
      <c r="T2" s="2"/>
      <c r="U2" s="2"/>
      <c r="V2" s="2"/>
      <c r="W2" s="2"/>
      <c r="X2" s="2"/>
      <c r="Y2" s="2"/>
      <c r="Z2" s="2">
        <v>166</v>
      </c>
      <c r="AA2" s="2">
        <v>0.3</v>
      </c>
      <c r="AB2" s="2">
        <v>481</v>
      </c>
      <c r="AC2" s="2">
        <v>33</v>
      </c>
      <c r="AD2" s="2">
        <v>608</v>
      </c>
      <c r="AE2" s="2">
        <v>19</v>
      </c>
      <c r="AF2" s="2">
        <v>1854280</v>
      </c>
      <c r="AG2" s="2">
        <v>3050</v>
      </c>
      <c r="AH2" s="2">
        <v>510</v>
      </c>
      <c r="AI2" s="2">
        <v>21</v>
      </c>
      <c r="AJ2" s="2">
        <v>1253680</v>
      </c>
      <c r="AK2" s="2">
        <v>2458</v>
      </c>
    </row>
    <row r="3" spans="1:37" x14ac:dyDescent="0.25">
      <c r="A3" s="2">
        <v>2013</v>
      </c>
      <c r="B3" s="2">
        <v>34</v>
      </c>
      <c r="C3" s="2">
        <v>5</v>
      </c>
      <c r="D3" s="2">
        <v>161200</v>
      </c>
      <c r="E3" s="2">
        <v>4741</v>
      </c>
      <c r="F3" s="2">
        <v>261</v>
      </c>
      <c r="G3" s="2">
        <v>5</v>
      </c>
      <c r="H3" s="2" t="s">
        <v>32</v>
      </c>
      <c r="I3" s="2" t="s">
        <v>32</v>
      </c>
      <c r="J3" s="2"/>
      <c r="K3" s="2"/>
      <c r="L3" s="2"/>
      <c r="M3" s="2"/>
      <c r="N3" s="2">
        <v>29</v>
      </c>
      <c r="O3" s="2">
        <v>7</v>
      </c>
      <c r="P3" s="2">
        <v>1</v>
      </c>
      <c r="Q3" s="2"/>
      <c r="R3" s="2"/>
      <c r="S3" s="2"/>
      <c r="T3" s="2">
        <v>1</v>
      </c>
      <c r="U3" s="2"/>
      <c r="V3" s="2" t="s">
        <v>32</v>
      </c>
      <c r="W3" s="2" t="s">
        <v>32</v>
      </c>
      <c r="X3" s="2">
        <v>1</v>
      </c>
      <c r="Y3" s="2"/>
      <c r="Z3" s="2">
        <v>160</v>
      </c>
      <c r="AA3" s="2">
        <v>0.4</v>
      </c>
      <c r="AB3" s="2">
        <v>408</v>
      </c>
      <c r="AC3" s="2">
        <v>24</v>
      </c>
      <c r="AD3" s="2">
        <v>1580</v>
      </c>
      <c r="AE3" s="2">
        <v>18</v>
      </c>
      <c r="AF3" s="2">
        <v>4018320</v>
      </c>
      <c r="AG3" s="2">
        <v>2543</v>
      </c>
      <c r="AH3" s="2">
        <v>435</v>
      </c>
      <c r="AI3" s="2">
        <v>15</v>
      </c>
      <c r="AJ3" s="2">
        <v>14360480</v>
      </c>
      <c r="AK3" s="2">
        <v>33013</v>
      </c>
    </row>
    <row r="4" spans="1:37" x14ac:dyDescent="0.25">
      <c r="A4" s="2">
        <v>2018</v>
      </c>
      <c r="B4" s="2" t="s">
        <v>32</v>
      </c>
      <c r="C4" s="2">
        <v>6</v>
      </c>
      <c r="D4" s="2" t="s">
        <v>32</v>
      </c>
      <c r="E4" s="2" t="s">
        <v>32</v>
      </c>
      <c r="F4" s="2">
        <v>205</v>
      </c>
      <c r="G4" s="2">
        <v>3</v>
      </c>
      <c r="H4" s="2">
        <v>1036237</v>
      </c>
      <c r="I4" s="2">
        <v>5055</v>
      </c>
      <c r="J4" s="2"/>
      <c r="K4" s="2"/>
      <c r="L4" s="2"/>
      <c r="M4" s="2"/>
      <c r="N4" s="2" t="s">
        <v>32</v>
      </c>
      <c r="O4" s="2">
        <v>2</v>
      </c>
      <c r="P4" s="2">
        <v>4</v>
      </c>
      <c r="Q4" s="2">
        <v>3</v>
      </c>
      <c r="R4" s="2">
        <v>1</v>
      </c>
      <c r="S4" s="2">
        <v>3</v>
      </c>
      <c r="T4" s="2"/>
      <c r="U4" s="2">
        <v>2</v>
      </c>
      <c r="V4" s="2" t="s">
        <v>32</v>
      </c>
      <c r="W4" s="2" t="s">
        <v>32</v>
      </c>
      <c r="X4" s="2">
        <v>3</v>
      </c>
      <c r="Y4" s="2">
        <v>5</v>
      </c>
      <c r="Z4" s="2">
        <v>398</v>
      </c>
      <c r="AA4" s="2">
        <v>0.8</v>
      </c>
      <c r="AB4" s="2">
        <v>473</v>
      </c>
      <c r="AC4" s="2">
        <v>27</v>
      </c>
      <c r="AD4" s="2">
        <v>940</v>
      </c>
      <c r="AE4" s="2">
        <v>24</v>
      </c>
      <c r="AF4" s="2">
        <v>3762808</v>
      </c>
      <c r="AG4" s="2">
        <v>4003</v>
      </c>
      <c r="AH4" s="2">
        <v>112</v>
      </c>
      <c r="AI4" s="2">
        <v>6</v>
      </c>
      <c r="AJ4" s="2" t="s">
        <v>32</v>
      </c>
      <c r="AK4" s="2" t="s">
        <v>32</v>
      </c>
    </row>
    <row r="5" spans="1:37" x14ac:dyDescent="0.25">
      <c r="A5" s="2">
        <v>2023</v>
      </c>
      <c r="B5" s="2">
        <v>163</v>
      </c>
      <c r="C5" s="2">
        <v>12</v>
      </c>
      <c r="D5" s="2">
        <v>54450</v>
      </c>
      <c r="E5" s="2">
        <v>334</v>
      </c>
      <c r="F5" s="2">
        <v>287</v>
      </c>
      <c r="G5" s="2">
        <v>6</v>
      </c>
      <c r="H5" s="2">
        <v>92000</v>
      </c>
      <c r="I5" s="2">
        <v>321</v>
      </c>
      <c r="J5" s="2"/>
      <c r="K5" s="2"/>
      <c r="L5" s="2"/>
      <c r="M5" s="2"/>
      <c r="N5" s="2">
        <v>93</v>
      </c>
      <c r="O5" s="2">
        <v>5</v>
      </c>
      <c r="P5" s="2">
        <v>7</v>
      </c>
      <c r="Q5" s="2"/>
      <c r="R5" s="2">
        <v>7</v>
      </c>
      <c r="S5" s="2">
        <v>1</v>
      </c>
      <c r="T5" s="2"/>
      <c r="U5" s="2"/>
      <c r="V5" s="2" t="s">
        <v>32</v>
      </c>
      <c r="W5" s="2" t="s">
        <v>32</v>
      </c>
      <c r="X5" s="2">
        <v>6</v>
      </c>
      <c r="Y5" s="2">
        <v>3</v>
      </c>
      <c r="Z5" s="2">
        <v>195</v>
      </c>
      <c r="AA5" s="2">
        <v>0.3</v>
      </c>
      <c r="AB5" s="2">
        <v>568</v>
      </c>
      <c r="AC5" s="2">
        <v>30</v>
      </c>
      <c r="AD5" s="2">
        <v>1239</v>
      </c>
      <c r="AE5" s="2">
        <v>16</v>
      </c>
      <c r="AF5" s="2">
        <v>6776498</v>
      </c>
      <c r="AG5" s="2">
        <v>5469</v>
      </c>
      <c r="AH5" s="2">
        <v>93</v>
      </c>
      <c r="AI5" s="2">
        <v>9</v>
      </c>
      <c r="AJ5" s="2" t="s">
        <v>32</v>
      </c>
      <c r="AK5" s="2" t="s">
        <v>32</v>
      </c>
    </row>
  </sheetData>
  <pageMargins left="0.75" right="0.75" top="1" bottom="1" header="0.511811023622047" footer="0.511811023622047"/>
  <pageSetup paperSize="9" orientation="portrait" horizontalDpi="300" verticalDpi="300"/>
  <tableParts count="1">
    <tablePart r:id="rId1"/>
  </tableParts>
</worksheet>
</file>

<file path=docMetadata/LabelInfo.xml><?xml version="1.0" encoding="utf-8"?>
<clbl:labelList xmlns:clbl="http://schemas.microsoft.com/office/2020/mipLabelMetadata">
  <clbl:label id="{96d48bd7-a8ec-495f-9684-067f65f4b446}" enabled="1" method="Standard" siteId="{3847dec6-63b2-43f9-a6d0-58a40aaa1a10}" removed="0"/>
</clbl:labelLis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64</vt:i4>
      </vt:variant>
    </vt:vector>
  </HeadingPairs>
  <TitlesOfParts>
    <vt:vector size="64" baseType="lpstr">
      <vt:lpstr>TITLE</vt:lpstr>
      <vt:lpstr>FOOD FISH(EXCL CATFISH &amp; TROUT)</vt:lpstr>
      <vt:lpstr>ABALONE</vt:lpstr>
      <vt:lpstr>ABALONE, FOODSIZE</vt:lpstr>
      <vt:lpstr>ALGAE</vt:lpstr>
      <vt:lpstr>ALGAE, MICROALGAE</vt:lpstr>
      <vt:lpstr>ALGAE, SEA VEGETABLES</vt:lpstr>
      <vt:lpstr>ALL CLASSES</vt:lpstr>
      <vt:lpstr>AQUACULTURE</vt:lpstr>
      <vt:lpstr>AQUACULTURE, FRESHWATER</vt:lpstr>
      <vt:lpstr>AQUACULTURE, SALTWATER</vt:lpstr>
      <vt:lpstr>AQUACULTURE, SOURCE = GROUND</vt:lpstr>
      <vt:lpstr>AQUACULTURE, SOURCE = OFF FARM</vt:lpstr>
      <vt:lpstr>AQUACULTURE, SOURCE = ON FARM S</vt:lpstr>
      <vt:lpstr>AQUACULTURE, SOURCE = SALTWATER</vt:lpstr>
      <vt:lpstr>CARP</vt:lpstr>
      <vt:lpstr>CARP, (EXCL GRASS)</vt:lpstr>
      <vt:lpstr>CATFISH</vt:lpstr>
      <vt:lpstr>CATFISH, BROODSTOCK</vt:lpstr>
      <vt:lpstr>CATFISH, FINGERLINGS &amp; FRY</vt:lpstr>
      <vt:lpstr>CATFISH, FOODSIZE</vt:lpstr>
      <vt:lpstr>CATFISH, HYBRID</vt:lpstr>
      <vt:lpstr>CATFISH, STOCKERS</vt:lpstr>
      <vt:lpstr>CAVIAR</vt:lpstr>
      <vt:lpstr>CLAMS</vt:lpstr>
      <vt:lpstr>CLAMS, (EXCL GEODUCK &amp; HARD &amp; M</vt:lpstr>
      <vt:lpstr>CLAMS, HARD</vt:lpstr>
      <vt:lpstr>CLAMS, MANILA</vt:lpstr>
      <vt:lpstr>CLAMS, MANILA, LARVAE &amp; SEED</vt:lpstr>
      <vt:lpstr>CRAWFISH, FOR FOOD</vt:lpstr>
      <vt:lpstr>CRAWFISH, FOR FOOD, FOODSIZE</vt:lpstr>
      <vt:lpstr>FRESHWATER EGG LAYERS &amp; SALTWAT</vt:lpstr>
      <vt:lpstr>FRESHWATER, EGG LAYERS</vt:lpstr>
      <vt:lpstr>FRESHWATER, LIVE BEARERS</vt:lpstr>
      <vt:lpstr>FROGS</vt:lpstr>
      <vt:lpstr>GOLDFISH</vt:lpstr>
      <vt:lpstr>KOI</vt:lpstr>
      <vt:lpstr>LOBSTER</vt:lpstr>
      <vt:lpstr>LOBSTER, FOODSIZE</vt:lpstr>
      <vt:lpstr>OTHER SPECIES</vt:lpstr>
      <vt:lpstr>OYSTERS</vt:lpstr>
      <vt:lpstr>OYSTERS, PACIFIC</vt:lpstr>
      <vt:lpstr>OYSTERS, PACIFIC, LARVAE &amp; SEED</vt:lpstr>
      <vt:lpstr>PRAWNS, FRESHWATER</vt:lpstr>
      <vt:lpstr>PRAWNS, FRESHWATER, FOODSIZE</vt:lpstr>
      <vt:lpstr>SALTWATER</vt:lpstr>
      <vt:lpstr>SHRIMP, SALTWATER</vt:lpstr>
      <vt:lpstr>SHRIMP, SALTWATER, BROODSTOCK</vt:lpstr>
      <vt:lpstr>SHRIMP, SALTWATER, FOODSIZE</vt:lpstr>
      <vt:lpstr>SHRIMP, SALTWATER, LARVAE &amp; SEE</vt:lpstr>
      <vt:lpstr>SNAILS</vt:lpstr>
      <vt:lpstr>STURGEON</vt:lpstr>
      <vt:lpstr>SUNFISH</vt:lpstr>
      <vt:lpstr>THREADFIN, PACIFIC</vt:lpstr>
      <vt:lpstr>THREADFIN, PACIFIC, FINGERLINGS</vt:lpstr>
      <vt:lpstr>THREADFIN, PACIFIC, FOODSIZE</vt:lpstr>
      <vt:lpstr>TILAPIA</vt:lpstr>
      <vt:lpstr>TILAPIA, FINGERLINGS &amp; FRY</vt:lpstr>
      <vt:lpstr>TILAPIA, FOODSIZE</vt:lpstr>
      <vt:lpstr>TILAPIA, STOCKERS</vt:lpstr>
      <vt:lpstr>TROUT</vt:lpstr>
      <vt:lpstr>TROUT, FOODSIZE</vt:lpstr>
      <vt:lpstr>TURTLES</vt:lpstr>
      <vt:lpstr>TURTLES, WHOLE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Keanu, Bonhee J</cp:lastModifiedBy>
  <cp:revision>0</cp:revision>
  <dcterms:created xsi:type="dcterms:W3CDTF">2026-03-19T22:49:39Z</dcterms:created>
  <dcterms:modified xsi:type="dcterms:W3CDTF">2026-04-18T21:53:06Z</dcterms:modified>
  <dc:language>en-US</dc:language>
</cp:coreProperties>
</file>