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hawaiioimt-my.sharepoint.com/personal/bonhee_j_keanu_hawaii_gov/Documents/Documents/MANB/Website Redesign/Databook/County Level Data/"/>
    </mc:Choice>
  </mc:AlternateContent>
  <xr:revisionPtr revIDLastSave="3" documentId="8_{1B7B8030-4477-4FE9-9F93-8227E7F0820B}" xr6:coauthVersionLast="47" xr6:coauthVersionMax="47" xr10:uidLastSave="{54C09838-0DD8-417A-B3D5-9B9CB16E734E}"/>
  <bookViews>
    <workbookView xWindow="-120" yWindow="-120" windowWidth="29040" windowHeight="15720" tabRatio="773" xr2:uid="{00000000-000D-0000-FFFF-FFFF00000000}"/>
  </bookViews>
  <sheets>
    <sheet name="TITLE" sheetId="1" r:id="rId1"/>
    <sheet name="AG LAND" sheetId="2" r:id="rId2"/>
    <sheet name="AG SERVICES" sheetId="3" r:id="rId3"/>
    <sheet name="ANIMAL TOTALS" sheetId="4" r:id="rId4"/>
    <sheet name="CHEMICAL TOTALS" sheetId="5" r:id="rId5"/>
    <sheet name="COMMODITY TOTALS" sheetId="6" r:id="rId6"/>
    <sheet name="EXPENSE TOTALS" sheetId="7" r:id="rId7"/>
    <sheet name="FARM OPERATIONS" sheetId="8" r:id="rId8"/>
    <sheet name="FEED" sheetId="9" r:id="rId9"/>
    <sheet name="FERTILIZER TOTALS" sheetId="10" r:id="rId10"/>
    <sheet name="FUELS" sheetId="11" r:id="rId11"/>
    <sheet name="GOVT PROGRAMS" sheetId="12" r:id="rId12"/>
    <sheet name="INCOME, FARM-RELATED" sheetId="13" r:id="rId13"/>
    <sheet name="INTEREST" sheetId="14" r:id="rId14"/>
    <sheet name="LABOR" sheetId="15" r:id="rId15"/>
    <sheet name="MACHINERY TOTALS" sheetId="16" r:id="rId16"/>
    <sheet name="MACHINERY, OTHER" sheetId="17" r:id="rId17"/>
    <sheet name="RENT" sheetId="18" r:id="rId18"/>
    <sheet name="SEEDS &amp; PLANTS TOTALS" sheetId="19" r:id="rId19"/>
    <sheet name="SELF PROPELLED" sheetId="20" r:id="rId20"/>
    <sheet name="SUPPLIES &amp; REPAIRS" sheetId="21" r:id="rId21"/>
    <sheet name="TAXES" sheetId="22" r:id="rId22"/>
    <sheet name="TRACTORS" sheetId="23" r:id="rId2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9" i="1" l="1"/>
  <c r="B28" i="1"/>
  <c r="B27" i="1"/>
  <c r="B26" i="1"/>
  <c r="B25" i="1"/>
  <c r="B24" i="1"/>
  <c r="B23" i="1"/>
  <c r="B22" i="1"/>
  <c r="B21" i="1"/>
  <c r="B20" i="1"/>
  <c r="B19" i="1"/>
  <c r="B18" i="1"/>
  <c r="B17" i="1"/>
  <c r="B16" i="1"/>
  <c r="B15" i="1"/>
  <c r="B14" i="1"/>
  <c r="B13" i="1"/>
  <c r="B12" i="1"/>
  <c r="B11" i="1"/>
  <c r="B10" i="1"/>
  <c r="B9" i="1"/>
  <c r="B8" i="1"/>
</calcChain>
</file>

<file path=xl/sharedStrings.xml><?xml version="1.0" encoding="utf-8"?>
<sst xmlns="http://schemas.openxmlformats.org/spreadsheetml/2006/main" count="594" uniqueCount="145">
  <si>
    <t>ECONOMICS</t>
  </si>
  <si>
    <t>FARMS &amp; LAND &amp; ASSETS</t>
  </si>
  <si>
    <t>1997 – 2022</t>
  </si>
  <si>
    <t>EXPENSES</t>
  </si>
  <si>
    <t>INCOME</t>
  </si>
  <si>
    <t>DEMOGRAPHICS</t>
  </si>
  <si>
    <t>AG LAND  |  Group: FARMS &amp; LAND &amp; ASSETS</t>
  </si>
  <si>
    <t>YEAR</t>
  </si>
  <si>
    <t>AG LAND, (EXCL CROPLAND &amp; PASTURELAND &amp; WOODLAND) - ACRES</t>
  </si>
  <si>
    <t>AG LAND, (EXCL CROPLAND &amp; PASTURELAND &amp; WOODLAND) - NUMBER OF OPERATIONS</t>
  </si>
  <si>
    <t>AG LAND, (EXCL HARVESTED CROPLAND), IRRIGATED - NUMBER OF OPERATIONS</t>
  </si>
  <si>
    <t>AG LAND, CROPLAND - ACRES</t>
  </si>
  <si>
    <t>AG LAND, CROPLAND - NUMBER OF OPERATIONS</t>
  </si>
  <si>
    <t>AG LAND, CROPLAND, (EXCL HARVESTED &amp; PASTURED) - NUMBER OF OPERATIONS</t>
  </si>
  <si>
    <t>AG LAND, CROPLAND, (EXCL HARVESTED &amp; PASTURED), ALL CROPS FAILED - NUMBER OF OPERATIONS</t>
  </si>
  <si>
    <t>AG LAND, CROPLAND, (EXCL HARVESTED &amp; PASTURED), CULTIVATED SUMMER FALLOW - NUMBER OF OPERATIONS</t>
  </si>
  <si>
    <t>AG LAND, CROPLAND, HARVESTED - ACRES</t>
  </si>
  <si>
    <t>AG LAND, CROPLAND, HARVESTED - NUMBER OF OPERATIONS</t>
  </si>
  <si>
    <t>AG LAND, CROPLAND, HARVESTED, IRRIGATED - NUMBER OF OPERATIONS</t>
  </si>
  <si>
    <t>AG LAND, CROPLAND, PASTURED ONLY - NUMBER OF OPERATIONS</t>
  </si>
  <si>
    <t>AG LAND, INCL BUILDINGS - ASSET VALUE, MEASURED IN $</t>
  </si>
  <si>
    <t>AG LAND, INCL BUILDINGS - ASSET VALUE, MEASURED IN $ / ACRE</t>
  </si>
  <si>
    <t>AG LAND, INCL BUILDINGS - ASSET VALUE, MEASURED IN $ / OPERATION</t>
  </si>
  <si>
    <t>AG LAND, INCL BUILDINGS - OPERATIONS WITH ASSET VALUE</t>
  </si>
  <si>
    <t>AG LAND, IRRIGATED - ACRES</t>
  </si>
  <si>
    <t>AG LAND, PASTURELAND - ACRES</t>
  </si>
  <si>
    <t>AG LAND, PASTURELAND - NUMBER OF OPERATIONS</t>
  </si>
  <si>
    <t>AG LAND, PASTURELAND, (EXCL CROPLAND &amp; WOODLAND) - ACRES</t>
  </si>
  <si>
    <t>AG LAND, PASTURELAND, (EXCL CROPLAND &amp; WOODLAND) - NUMBER OF OPERATIONS</t>
  </si>
  <si>
    <t>AG LAND, WOODLAND - ACRES</t>
  </si>
  <si>
    <t>AG LAND, WOODLAND - NUMBER OF OPERATIONS</t>
  </si>
  <si>
    <t>AG LAND, WOODLAND, (EXCL PASTURED) - NUMBER OF OPERATIONS</t>
  </si>
  <si>
    <t>AG LAND, WOODLAND, PASTURED - NUMBER OF OPERATIONS</t>
  </si>
  <si>
    <t>HAWAII</t>
  </si>
  <si>
    <t>HONOLULU</t>
  </si>
  <si>
    <t>KAUAI</t>
  </si>
  <si>
    <t>AG SERVICES  |  Group: EXPENSES</t>
  </si>
  <si>
    <t>AG SERVICES, OTHER - EXPENSE, MEASURED IN $</t>
  </si>
  <si>
    <t>AG SERVICES, OTHER - OPERATIONS WITH EXPENSE</t>
  </si>
  <si>
    <t>ANIMAL TOTALS  |  Group: EXPENSES</t>
  </si>
  <si>
    <t>ANIMAL TOTALS - EXPENSE, MEASURED IN $</t>
  </si>
  <si>
    <t>ANIMAL TOTALS - OPERATIONS WITH EXPENSE</t>
  </si>
  <si>
    <t>CHEMICAL TOTALS  |  Group: EXPENSES</t>
  </si>
  <si>
    <t>CHEMICAL TOTALS - EXPENSE, MEASURED IN $</t>
  </si>
  <si>
    <t>CHEMICAL TOTALS - OPERATIONS WITH EXPENSE</t>
  </si>
  <si>
    <t>COMMODITY TOTALS  |  Group: INCOME</t>
  </si>
  <si>
    <t>COMMODITY TOTALS - OPERATIONS WITH SALES</t>
  </si>
  <si>
    <t>COMMODITY TOTALS - SALES, MEASURED IN $</t>
  </si>
  <si>
    <t>COMMODITY TOTALS - SALES, MEASURED IN $ / OPERATION</t>
  </si>
  <si>
    <t>EXPENSE TOTALS  |  Group: EXPENSES</t>
  </si>
  <si>
    <t>EXPENSE TOTALS, OPERATING - EXPENSE, MEASURED IN $</t>
  </si>
  <si>
    <t>EXPENSE TOTALS, OPERATING - EXPENSE, MEASURED IN $ / OPERATION</t>
  </si>
  <si>
    <t>EXPENSE TOTALS, OPERATING - OPERATIONS WITH EXPENSE</t>
  </si>
  <si>
    <t>FARM OPERATIONS  |  Group: FARMS &amp; LAND &amp; ASSETS</t>
  </si>
  <si>
    <t>FARM OPERATIONS - ACRES OPERATED</t>
  </si>
  <si>
    <t>FARM OPERATIONS - NUMBER OF OPERATIONS</t>
  </si>
  <si>
    <t>FARM OPERATIONS, ORGANIZATION, TAX PURPOSES, CORPORATION, (EXCL FAMILY HELD) - NUMBER OF OPERATIONS</t>
  </si>
  <si>
    <t>FARM OPERATIONS, ORGANIZATION, TAX PURPOSES, CORPORATION, FAMILY HELD - ACRES OPERATED</t>
  </si>
  <si>
    <t>FARM OPERATIONS, ORGANIZATION, TAX PURPOSES, CORPORATION, FAMILY HELD - NUMBER OF OPERATIONS</t>
  </si>
  <si>
    <t>FARM OPERATIONS, ORGANIZATION, TAX PURPOSES, FAMILY &amp; INDIVIDUAL - NUMBER OF OPERATIONS</t>
  </si>
  <si>
    <t>FARM OPERATIONS, ORGANIZATION, TAX PURPOSES, INSTITUTIONAL &amp; RESEARCH &amp; RESERVATION &amp; OTHER - NUMBER OF OPERATIONS</t>
  </si>
  <si>
    <t>FARM OPERATIONS, ORGANIZATION, TAX PURPOSES, PARTNERSHIP - ACRES OPERATED</t>
  </si>
  <si>
    <t>FARM OPERATIONS, ORGANIZATION, TAX PURPOSES, PARTNERSHIP - NUMBER OF OPERATIONS</t>
  </si>
  <si>
    <t>FEED  |  Group: EXPENSES</t>
  </si>
  <si>
    <t>FEED - EXPENSE, MEASURED IN $</t>
  </si>
  <si>
    <t>FEED - OPERATIONS WITH EXPENSE</t>
  </si>
  <si>
    <t>FERTILIZER TOTALS  |  Group: EXPENSES</t>
  </si>
  <si>
    <t>FERTILIZER TOTALS, INCL LIME &amp; SOIL CONDITIONERS - EXPENSE, MEASURED IN $</t>
  </si>
  <si>
    <t>FERTILIZER TOTALS, INCL LIME &amp; SOIL CONDITIONERS - OPERATIONS WITH EXPENSE</t>
  </si>
  <si>
    <t>FUELS  |  Group: EXPENSES</t>
  </si>
  <si>
    <t>FUELS, INCL LUBRICANTS - EXPENSE, MEASURED IN $</t>
  </si>
  <si>
    <t>FUELS, INCL LUBRICANTS - OPERATIONS WITH EXPENSE</t>
  </si>
  <si>
    <t>GOVT PROGRAMS  |  Group: INCOME</t>
  </si>
  <si>
    <t>GOVT PROGRAMS, FEDERAL - OPERATIONS WITH RECEIPTS</t>
  </si>
  <si>
    <t>GOVT PROGRAMS, FEDERAL - RECEIPTS, MEASURED IN $</t>
  </si>
  <si>
    <t>GOVT PROGRAMS, FEDERAL - RECEIPTS, MEASURED IN $ / OPERATION</t>
  </si>
  <si>
    <t>INCOME, FARM-RELATED  |  Group: INCOME</t>
  </si>
  <si>
    <t>INCOME, FARM-RELATED - OPERATIONS WITH RECEIPTS</t>
  </si>
  <si>
    <t>INCOME, FARM-RELATED - RECEIPTS, MEASURED IN $</t>
  </si>
  <si>
    <t>INCOME, FARM-RELATED - RECEIPTS, MEASURED IN $ / OPERATION</t>
  </si>
  <si>
    <t>INCOME, FARM-RELATED, AG SERVICES, CUSTOMWORK &amp; OTHER - OPERATIONS WITH RECEIPTS</t>
  </si>
  <si>
    <t>INCOME, FARM-RELATED, AG SERVICES, CUSTOMWORK &amp; OTHER - RECEIPTS, MEASURED IN $</t>
  </si>
  <si>
    <t>INCOME, FARM-RELATED, FOREST PRODUCTS, (EXCL CHRISTMAS TREES &amp; SHORT TERM WOODY TREES &amp; MAPLE SYRUP) - OPERATIONS WITH RECEIPTS</t>
  </si>
  <si>
    <t>INCOME, FARM-RELATED, RENT, LAND &amp; BUILDINGS - OPERATIONS WITH RECEIPTS</t>
  </si>
  <si>
    <t>INCOME, FARM-RELATED, RENT, LAND &amp; BUILDINGS - RECEIPTS, MEASURED IN $</t>
  </si>
  <si>
    <t>INTEREST  |  Group: EXPENSES</t>
  </si>
  <si>
    <t>INTEREST - EXPENSE, MEASURED IN $</t>
  </si>
  <si>
    <t>INTEREST - OPERATIONS WITH EXPENSE</t>
  </si>
  <si>
    <t>INTEREST, NON-REAL ESTATE - EXPENSE, MEASURED IN $</t>
  </si>
  <si>
    <t>INTEREST, NON-REAL ESTATE - OPERATIONS WITH EXPENSE</t>
  </si>
  <si>
    <t>INTEREST, REAL ESTATE - EXPENSE, MEASURED IN $</t>
  </si>
  <si>
    <t>INTEREST, REAL ESTATE - OPERATIONS WITH EXPENSE</t>
  </si>
  <si>
    <t>LABOR  |  Group: EXPENSES</t>
  </si>
  <si>
    <t>LABOR, CONTRACT - EXPENSE, MEASURED IN $</t>
  </si>
  <si>
    <t>LABOR, CONTRACT - OPERATIONS WITH EXPENSE</t>
  </si>
  <si>
    <t>LABOR, HIRED - EXPENSE, MEASURED IN $</t>
  </si>
  <si>
    <t>LABOR, HIRED - OPERATIONS WITH EXPENSE</t>
  </si>
  <si>
    <t>MACHINERY TOTALS  |  Group: FARMS &amp; LAND &amp; ASSETS</t>
  </si>
  <si>
    <t>MACHINERY TOTALS - ASSET VALUE, MEASURED IN $</t>
  </si>
  <si>
    <t>MACHINERY TOTALS - ASSET VALUE, MEASURED IN $ / OPERATION</t>
  </si>
  <si>
    <t>MACHINERY TOTALS - OPERATIONS WITH ASSET VALUE</t>
  </si>
  <si>
    <t>MACHINERY, OTHER  |  Group: FARMS &amp; LAND &amp; ASSETS</t>
  </si>
  <si>
    <t>MACHINERY, OTHER, BALER - OPERATIONS WITH INVENTORY</t>
  </si>
  <si>
    <t>RENT  |  Group: EXPENSES</t>
  </si>
  <si>
    <t>RENT, CASH, LAND &amp; BUILDINGS - EXPENSE, MEASURED IN $</t>
  </si>
  <si>
    <t>RENT, CASH, LAND &amp; BUILDINGS - OPERATIONS WITH EXPENSE</t>
  </si>
  <si>
    <t>SEEDS &amp; PLANTS TOTALS  |  Group: EXPENSES</t>
  </si>
  <si>
    <t>SEEDS &amp; PLANTS TOTALS - EXPENSE, MEASURED IN $</t>
  </si>
  <si>
    <t>SEEDS &amp; PLANTS TOTALS - OPERATIONS WITH EXPENSE</t>
  </si>
  <si>
    <t>SELF PROPELLED  |  Group: FARMS &amp; LAND &amp; ASSETS</t>
  </si>
  <si>
    <t>SELF PROPELLED, COMBINE - OPERATIONS WITH INVENTORY</t>
  </si>
  <si>
    <t>SUPPLIES &amp; REPAIRS  |  Group: EXPENSES</t>
  </si>
  <si>
    <t>SUPPLIES &amp; REPAIRS, (EXCL LUBRICANTS) - EXPENSE, MEASURED IN $</t>
  </si>
  <si>
    <t>SUPPLIES &amp; REPAIRS, (EXCL LUBRICANTS) - OPERATIONS WITH EXPENSE</t>
  </si>
  <si>
    <t>TAXES  |  Group: EXPENSES</t>
  </si>
  <si>
    <t>TAXES, PROPERTY, REAL ESTATE &amp; NON-REAL ESTATE, (EXCL PAID BY LANDLORD) - EXPENSE, MEASURED IN $</t>
  </si>
  <si>
    <t>TAXES, PROPERTY, REAL ESTATE &amp; NON-REAL ESTATE, (EXCL PAID BY LANDLORD) - OPERATIONS WITH EXPENSE</t>
  </si>
  <si>
    <t>TRACTORS  |  Group: FARMS &amp; LAND &amp; ASSETS</t>
  </si>
  <si>
    <t>TRACTORS - INVENTORY</t>
  </si>
  <si>
    <t>TRACTORS - OPERATIONS WITH INVENTORY</t>
  </si>
  <si>
    <t>TRACTORS, 40-99 PTO HP - INVENTORY</t>
  </si>
  <si>
    <t>TRACTORS, 40-99 PTO HP - OPERATIONS WITH INVENTORY</t>
  </si>
  <si>
    <t>TRACTORS, GE 100 PTO HP - INVENTORY</t>
  </si>
  <si>
    <t>TRACTORS, GE 100 PTO HP - OPERATIONS WITH INVENTORY</t>
  </si>
  <si>
    <t>TRACTORS, LT 40 PTO HP - INVENTORY</t>
  </si>
  <si>
    <t>TRACTORS, LT 40 PTO HP - OPERATIONS WITH INVENTORY</t>
  </si>
  <si>
    <t>Group</t>
  </si>
  <si>
    <t>Sector</t>
  </si>
  <si>
    <t>Year</t>
  </si>
  <si>
    <t>MAUI</t>
  </si>
  <si>
    <t>Commodity (Hyperlink)</t>
  </si>
  <si>
    <t>Title</t>
  </si>
  <si>
    <t>Source:</t>
  </si>
  <si>
    <t>USDA NASS Census of Agriculture</t>
  </si>
  <si>
    <t>Sector:</t>
  </si>
  <si>
    <t>State:</t>
  </si>
  <si>
    <t>Hawaii</t>
  </si>
  <si>
    <t>Data Items:</t>
  </si>
  <si>
    <t>Estimate:</t>
  </si>
  <si>
    <t>County-Level Total</t>
  </si>
  <si>
    <t>Acreage, Expenses, Incomes, and Number and Type of Operations</t>
  </si>
  <si>
    <t>Economics sector provides the most comprehensive source of farm income, expense, land value, and asset data available at the state and county level in the U.S. Conducted every five years, this sector covers the full economic picture of farm operations in Hawaii, including total agricultural land area and asset values, cropland and irrigation details, production expenses (feed, fertilizer, chemicals, fuels, labor, rent, interest, and machinery), commodity sales income, government program payments, net cash farm income, energy use, and capital equipment. The reference years in this database span 1997–2022. Only selected data items with aggregated statistics are provided in this database.</t>
  </si>
  <si>
    <t>https://www.nass.usda.gov/Data_and_Statistics/index.php</t>
  </si>
  <si>
    <t>Economics and Demographics</t>
  </si>
  <si>
    <t>Note: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</si>
</sst>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rgb="FFFFFFFF"/>
      <name val="Arial"/>
      <family val="2"/>
    </font>
    <font>
      <b/>
      <sz val="10"/>
      <name val="Arial"/>
      <family val="2"/>
    </font>
    <font>
      <sz val="10"/>
      <name val="Arial"/>
      <family val="2"/>
    </font>
    <font>
      <u/>
      <sz val="11"/>
      <color theme="10"/>
      <name val="Calibri"/>
      <family val="2"/>
      <scheme val="minor"/>
    </font>
    <font>
      <sz val="11"/>
      <color theme="1"/>
      <name val="Calibri"/>
      <family val="2"/>
      <scheme val="minor"/>
    </font>
    <font>
      <b/>
      <sz val="11"/>
      <color theme="1"/>
      <name val="Calibri"/>
      <family val="2"/>
      <scheme val="minor"/>
    </font>
    <font>
      <sz val="10"/>
      <color rgb="FF0563C1"/>
      <name val="Arial"/>
      <family val="2"/>
    </font>
  </fonts>
  <fills count="7">
    <fill>
      <patternFill patternType="none"/>
    </fill>
    <fill>
      <patternFill patternType="gray125"/>
    </fill>
    <fill>
      <patternFill patternType="solid">
        <fgColor rgb="FF0B5345"/>
        <bgColor rgb="FF0B5345"/>
      </patternFill>
    </fill>
    <fill>
      <patternFill patternType="solid">
        <fgColor rgb="FF1A8063"/>
        <bgColor rgb="FF1A8063"/>
      </patternFill>
    </fill>
    <fill>
      <patternFill patternType="solid">
        <fgColor rgb="FFA9DFBF"/>
        <bgColor rgb="FFA9DFBF"/>
      </patternFill>
    </fill>
    <fill>
      <patternFill patternType="solid">
        <fgColor rgb="FFEAFAF1"/>
        <bgColor rgb="FFEAFAF1"/>
      </patternFill>
    </fill>
    <fill>
      <patternFill patternType="solid">
        <fgColor rgb="FFFFFFFF"/>
        <bgColor rgb="FFFFFFFF"/>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s>
  <cellStyleXfs count="2">
    <xf numFmtId="0" fontId="0" fillId="0" borderId="0"/>
    <xf numFmtId="0" fontId="4" fillId="0" borderId="0" applyNumberFormat="0" applyFill="0" applyBorder="0" applyAlignment="0" applyProtection="0"/>
  </cellStyleXfs>
  <cellXfs count="28">
    <xf numFmtId="0" fontId="0" fillId="0" borderId="0" xfId="0"/>
    <xf numFmtId="0" fontId="3" fillId="0" borderId="1" xfId="0" applyFont="1" applyBorder="1" applyAlignment="1">
      <alignment horizontal="center" vertical="center" wrapText="1"/>
    </xf>
    <xf numFmtId="0" fontId="7" fillId="0" borderId="1" xfId="0" applyFont="1" applyBorder="1" applyAlignment="1">
      <alignment horizontal="left" vertical="center" wrapText="1"/>
    </xf>
    <xf numFmtId="0" fontId="1" fillId="3" borderId="2" xfId="0" applyFont="1" applyFill="1" applyBorder="1" applyAlignment="1">
      <alignment horizontal="center" vertical="center" wrapText="1"/>
    </xf>
    <xf numFmtId="0" fontId="1" fillId="3" borderId="2" xfId="0" applyFont="1" applyFill="1" applyBorder="1" applyAlignment="1">
      <alignment horizontal="left" vertical="center" wrapText="1"/>
    </xf>
    <xf numFmtId="0" fontId="3" fillId="0" borderId="3" xfId="0" applyFont="1" applyBorder="1" applyAlignment="1">
      <alignment horizontal="center" vertical="center" wrapText="1"/>
    </xf>
    <xf numFmtId="0" fontId="7" fillId="0" borderId="3" xfId="0" applyFont="1" applyBorder="1" applyAlignment="1">
      <alignment horizontal="left" vertical="center" wrapText="1"/>
    </xf>
    <xf numFmtId="0" fontId="1" fillId="3" borderId="4"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1"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2" fillId="4"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3" fontId="3" fillId="5" borderId="1" xfId="0" applyNumberFormat="1" applyFont="1" applyFill="1" applyBorder="1" applyAlignment="1">
      <alignment horizontal="center" vertical="center" wrapText="1"/>
    </xf>
    <xf numFmtId="0" fontId="3"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3" fontId="3" fillId="6" borderId="1" xfId="0" applyNumberFormat="1" applyFont="1" applyFill="1" applyBorder="1" applyAlignment="1">
      <alignment horizontal="center" vertical="center" wrapText="1"/>
    </xf>
    <xf numFmtId="0" fontId="3" fillId="6" borderId="1" xfId="0" applyFont="1" applyFill="1" applyBorder="1" applyAlignment="1">
      <alignment horizontal="center" vertical="center" wrapText="1"/>
    </xf>
    <xf numFmtId="0" fontId="6" fillId="0" borderId="0" xfId="0" applyFont="1"/>
    <xf numFmtId="0" fontId="5" fillId="0" borderId="0" xfId="0" applyFont="1" applyAlignment="1">
      <alignment horizontal="left" vertical="top"/>
    </xf>
    <xf numFmtId="0" fontId="5" fillId="0" borderId="0" xfId="0" applyFont="1"/>
    <xf numFmtId="0" fontId="4" fillId="0" borderId="0" xfId="1"/>
    <xf numFmtId="0" fontId="5" fillId="0" borderId="0" xfId="0" applyFont="1" applyAlignment="1">
      <alignment horizontal="left" vertical="top" wrapText="1"/>
    </xf>
    <xf numFmtId="0" fontId="1" fillId="2" borderId="1" xfId="0" applyFont="1" applyFill="1" applyBorder="1" applyAlignment="1">
      <alignment horizontal="center" vertical="center" wrapText="1"/>
    </xf>
    <xf numFmtId="0" fontId="0" fillId="0" borderId="1" xfId="0" applyBorder="1"/>
    <xf numFmtId="0" fontId="1" fillId="3" borderId="1" xfId="0" applyFont="1" applyFill="1" applyBorder="1" applyAlignment="1">
      <alignment horizontal="center" vertical="center" wrapText="1"/>
    </xf>
  </cellXfs>
  <cellStyles count="2">
    <cellStyle name="Hyperlink" xfId="1" builtinId="8"/>
    <cellStyle name="Normal" xfId="0" builtinId="0"/>
  </cellStyles>
  <dxfs count="9">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563C1"/>
        <name val="Arial"/>
        <family val="2"/>
        <scheme val="none"/>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diagonalUp="0" diagonalDown="0"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rgb="FFFFFFFF"/>
        <name val="Arial"/>
        <family val="2"/>
        <scheme val="none"/>
      </font>
      <fill>
        <patternFill patternType="solid">
          <fgColor rgb="FF1A8063"/>
          <bgColor rgb="FF1A8063"/>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710D746-C160-42CE-A8D9-D6706B9EBF88}" name="Table1" displayName="Table1" ref="A7:E29" totalsRowShown="0" headerRowDxfId="8" headerRowBorderDxfId="7" tableBorderDxfId="6" totalsRowBorderDxfId="5">
  <autoFilter ref="A7:E29" xr:uid="{B710D746-C160-42CE-A8D9-D6706B9EBF88}"/>
  <tableColumns count="5">
    <tableColumn id="1" xr3:uid="{EB2FBEF7-990D-4E2C-BC22-9F87403CFA7E}" name="Title" dataDxfId="4"/>
    <tableColumn id="2" xr3:uid="{0ADE6FDE-D0FC-45D0-A7C3-4584459FB5B1}" name="Commodity (Hyperlink)" dataDxfId="3"/>
    <tableColumn id="5" xr3:uid="{29852020-04EB-4EF5-A48C-F1CC3DAC5B69}" name="Year" dataDxfId="2"/>
    <tableColumn id="4" xr3:uid="{A87C4F77-AA1F-490B-B222-BFC29D9E95B2}" name="Group" dataDxfId="1"/>
    <tableColumn id="3" xr3:uid="{7652019F-FEAE-4EF7-8B77-CC6C1A4B1058}" name="Sector"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nass.usda.gov/Data_and_Statistics/index.ph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B050"/>
  </sheetPr>
  <dimension ref="A1:E32"/>
  <sheetViews>
    <sheetView tabSelected="1" workbookViewId="0">
      <selection activeCell="G14" sqref="G14"/>
    </sheetView>
  </sheetViews>
  <sheetFormatPr defaultColWidth="38.28515625" defaultRowHeight="15" x14ac:dyDescent="0.25"/>
  <cols>
    <col min="1" max="1" width="12.5703125" customWidth="1"/>
    <col min="2" max="2" width="28.85546875" customWidth="1"/>
    <col min="3" max="3" width="22.5703125" bestFit="1" customWidth="1"/>
    <col min="4" max="4" width="27.85546875" customWidth="1"/>
    <col min="5" max="5" width="20.85546875" customWidth="1"/>
  </cols>
  <sheetData>
    <row r="1" spans="1:5" x14ac:dyDescent="0.25">
      <c r="A1" s="20" t="s">
        <v>132</v>
      </c>
      <c r="B1" s="20" t="s">
        <v>133</v>
      </c>
    </row>
    <row r="2" spans="1:5" x14ac:dyDescent="0.25">
      <c r="A2" s="20" t="s">
        <v>134</v>
      </c>
      <c r="B2" s="20" t="s">
        <v>143</v>
      </c>
    </row>
    <row r="3" spans="1:5" x14ac:dyDescent="0.25">
      <c r="A3" s="20" t="s">
        <v>135</v>
      </c>
      <c r="B3" s="20" t="s">
        <v>136</v>
      </c>
    </row>
    <row r="4" spans="1:5" x14ac:dyDescent="0.25">
      <c r="A4" s="20" t="s">
        <v>137</v>
      </c>
      <c r="B4" s="20" t="s">
        <v>140</v>
      </c>
    </row>
    <row r="5" spans="1:5" x14ac:dyDescent="0.25">
      <c r="A5" s="20" t="s">
        <v>138</v>
      </c>
      <c r="B5" s="20" t="s">
        <v>139</v>
      </c>
    </row>
    <row r="7" spans="1:5" x14ac:dyDescent="0.25">
      <c r="A7" s="7" t="s">
        <v>131</v>
      </c>
      <c r="B7" s="4" t="s">
        <v>130</v>
      </c>
      <c r="C7" s="3" t="s">
        <v>128</v>
      </c>
      <c r="D7" s="3" t="s">
        <v>126</v>
      </c>
      <c r="E7" s="10" t="s">
        <v>127</v>
      </c>
    </row>
    <row r="8" spans="1:5" x14ac:dyDescent="0.25">
      <c r="A8" s="8">
        <v>1</v>
      </c>
      <c r="B8" s="2" t="str">
        <f>HYPERLINK("#'AG LAND'!A1","AG LAND")</f>
        <v>AG LAND</v>
      </c>
      <c r="C8" s="1" t="s">
        <v>2</v>
      </c>
      <c r="D8" s="1" t="s">
        <v>1</v>
      </c>
      <c r="E8" s="11" t="s">
        <v>0</v>
      </c>
    </row>
    <row r="9" spans="1:5" x14ac:dyDescent="0.25">
      <c r="A9" s="8">
        <v>2</v>
      </c>
      <c r="B9" s="2" t="str">
        <f>HYPERLINK("#'AG SERVICES'!A1","AG SERVICES")</f>
        <v>AG SERVICES</v>
      </c>
      <c r="C9" s="1" t="s">
        <v>2</v>
      </c>
      <c r="D9" s="1" t="s">
        <v>3</v>
      </c>
      <c r="E9" s="11" t="s">
        <v>0</v>
      </c>
    </row>
    <row r="10" spans="1:5" x14ac:dyDescent="0.25">
      <c r="A10" s="8">
        <v>3</v>
      </c>
      <c r="B10" s="2" t="str">
        <f>HYPERLINK("#'ANIMAL TOTALS'!A1","ANIMAL TOTALS")</f>
        <v>ANIMAL TOTALS</v>
      </c>
      <c r="C10" s="1" t="s">
        <v>2</v>
      </c>
      <c r="D10" s="1" t="s">
        <v>3</v>
      </c>
      <c r="E10" s="11" t="s">
        <v>0</v>
      </c>
    </row>
    <row r="11" spans="1:5" x14ac:dyDescent="0.25">
      <c r="A11" s="8">
        <v>4</v>
      </c>
      <c r="B11" s="2" t="str">
        <f>HYPERLINK("#'CHEMICAL TOTALS'!A1","CHEMICAL TOTALS")</f>
        <v>CHEMICAL TOTALS</v>
      </c>
      <c r="C11" s="1" t="s">
        <v>2</v>
      </c>
      <c r="D11" s="1" t="s">
        <v>3</v>
      </c>
      <c r="E11" s="11" t="s">
        <v>0</v>
      </c>
    </row>
    <row r="12" spans="1:5" x14ac:dyDescent="0.25">
      <c r="A12" s="8">
        <v>5</v>
      </c>
      <c r="B12" s="2" t="str">
        <f>HYPERLINK("#'COMMODITY TOTALS'!A1","COMMODITY TOTALS")</f>
        <v>COMMODITY TOTALS</v>
      </c>
      <c r="C12" s="1" t="s">
        <v>2</v>
      </c>
      <c r="D12" s="1" t="s">
        <v>4</v>
      </c>
      <c r="E12" s="11" t="s">
        <v>0</v>
      </c>
    </row>
    <row r="13" spans="1:5" x14ac:dyDescent="0.25">
      <c r="A13" s="8">
        <v>6</v>
      </c>
      <c r="B13" s="2" t="str">
        <f>HYPERLINK("#'EXPENSE TOTALS'!A1","EXPENSE TOTALS")</f>
        <v>EXPENSE TOTALS</v>
      </c>
      <c r="C13" s="1" t="s">
        <v>2</v>
      </c>
      <c r="D13" s="1" t="s">
        <v>3</v>
      </c>
      <c r="E13" s="11" t="s">
        <v>0</v>
      </c>
    </row>
    <row r="14" spans="1:5" x14ac:dyDescent="0.25">
      <c r="A14" s="8">
        <v>7</v>
      </c>
      <c r="B14" s="2" t="str">
        <f>HYPERLINK("#'FARM OPERATIONS'!A1","FARM OPERATIONS")</f>
        <v>FARM OPERATIONS</v>
      </c>
      <c r="C14" s="1" t="s">
        <v>2</v>
      </c>
      <c r="D14" s="1" t="s">
        <v>1</v>
      </c>
      <c r="E14" s="11" t="s">
        <v>5</v>
      </c>
    </row>
    <row r="15" spans="1:5" x14ac:dyDescent="0.25">
      <c r="A15" s="8">
        <v>8</v>
      </c>
      <c r="B15" s="2" t="str">
        <f>HYPERLINK("#FEED!A1","FEED")</f>
        <v>FEED</v>
      </c>
      <c r="C15" s="1" t="s">
        <v>2</v>
      </c>
      <c r="D15" s="1" t="s">
        <v>3</v>
      </c>
      <c r="E15" s="11" t="s">
        <v>0</v>
      </c>
    </row>
    <row r="16" spans="1:5" x14ac:dyDescent="0.25">
      <c r="A16" s="8">
        <v>9</v>
      </c>
      <c r="B16" s="2" t="str">
        <f>HYPERLINK("#'FERTILIZER TOTALS'!A1","FERTILIZER TOTALS")</f>
        <v>FERTILIZER TOTALS</v>
      </c>
      <c r="C16" s="1" t="s">
        <v>2</v>
      </c>
      <c r="D16" s="1" t="s">
        <v>3</v>
      </c>
      <c r="E16" s="11" t="s">
        <v>0</v>
      </c>
    </row>
    <row r="17" spans="1:5" x14ac:dyDescent="0.25">
      <c r="A17" s="8">
        <v>10</v>
      </c>
      <c r="B17" s="2" t="str">
        <f>HYPERLINK("#FUELS!A1","FUELS")</f>
        <v>FUELS</v>
      </c>
      <c r="C17" s="1" t="s">
        <v>2</v>
      </c>
      <c r="D17" s="1" t="s">
        <v>3</v>
      </c>
      <c r="E17" s="11" t="s">
        <v>0</v>
      </c>
    </row>
    <row r="18" spans="1:5" x14ac:dyDescent="0.25">
      <c r="A18" s="8">
        <v>11</v>
      </c>
      <c r="B18" s="2" t="str">
        <f>HYPERLINK("#'GOVT PROGRAMS'!A1","GOVT PROGRAMS")</f>
        <v>GOVT PROGRAMS</v>
      </c>
      <c r="C18" s="1" t="s">
        <v>2</v>
      </c>
      <c r="D18" s="1" t="s">
        <v>4</v>
      </c>
      <c r="E18" s="11" t="s">
        <v>0</v>
      </c>
    </row>
    <row r="19" spans="1:5" x14ac:dyDescent="0.25">
      <c r="A19" s="8">
        <v>12</v>
      </c>
      <c r="B19" s="2" t="str">
        <f>HYPERLINK("#'INCOME, FARM-RELATED'!A1","INCOME, FARM-RELATED")</f>
        <v>INCOME, FARM-RELATED</v>
      </c>
      <c r="C19" s="1" t="s">
        <v>2</v>
      </c>
      <c r="D19" s="1" t="s">
        <v>4</v>
      </c>
      <c r="E19" s="11" t="s">
        <v>0</v>
      </c>
    </row>
    <row r="20" spans="1:5" x14ac:dyDescent="0.25">
      <c r="A20" s="8">
        <v>13</v>
      </c>
      <c r="B20" s="2" t="str">
        <f>HYPERLINK("#INTEREST!A1","INTEREST")</f>
        <v>INTEREST</v>
      </c>
      <c r="C20" s="1" t="s">
        <v>2</v>
      </c>
      <c r="D20" s="1" t="s">
        <v>3</v>
      </c>
      <c r="E20" s="11" t="s">
        <v>0</v>
      </c>
    </row>
    <row r="21" spans="1:5" x14ac:dyDescent="0.25">
      <c r="A21" s="8">
        <v>14</v>
      </c>
      <c r="B21" s="2" t="str">
        <f>HYPERLINK("#LABOR!A1","LABOR")</f>
        <v>LABOR</v>
      </c>
      <c r="C21" s="1" t="s">
        <v>2</v>
      </c>
      <c r="D21" s="1" t="s">
        <v>3</v>
      </c>
      <c r="E21" s="11" t="s">
        <v>0</v>
      </c>
    </row>
    <row r="22" spans="1:5" x14ac:dyDescent="0.25">
      <c r="A22" s="8">
        <v>15</v>
      </c>
      <c r="B22" s="2" t="str">
        <f>HYPERLINK("#'MACHINERY TOTALS'!A1","MACHINERY TOTALS")</f>
        <v>MACHINERY TOTALS</v>
      </c>
      <c r="C22" s="1" t="s">
        <v>2</v>
      </c>
      <c r="D22" s="1" t="s">
        <v>1</v>
      </c>
      <c r="E22" s="11" t="s">
        <v>0</v>
      </c>
    </row>
    <row r="23" spans="1:5" x14ac:dyDescent="0.25">
      <c r="A23" s="8">
        <v>16</v>
      </c>
      <c r="B23" s="2" t="str">
        <f>HYPERLINK("#'MACHINERY, OTHER'!A1","MACHINERY, OTHER")</f>
        <v>MACHINERY, OTHER</v>
      </c>
      <c r="C23" s="1" t="s">
        <v>2</v>
      </c>
      <c r="D23" s="1" t="s">
        <v>1</v>
      </c>
      <c r="E23" s="11" t="s">
        <v>0</v>
      </c>
    </row>
    <row r="24" spans="1:5" x14ac:dyDescent="0.25">
      <c r="A24" s="8">
        <v>17</v>
      </c>
      <c r="B24" s="2" t="str">
        <f>HYPERLINK("#RENT!A1","RENT")</f>
        <v>RENT</v>
      </c>
      <c r="C24" s="1" t="s">
        <v>2</v>
      </c>
      <c r="D24" s="1" t="s">
        <v>3</v>
      </c>
      <c r="E24" s="11" t="s">
        <v>0</v>
      </c>
    </row>
    <row r="25" spans="1:5" x14ac:dyDescent="0.25">
      <c r="A25" s="8">
        <v>18</v>
      </c>
      <c r="B25" s="2" t="str">
        <f>HYPERLINK("#'SEEDS &amp; PLANTS TOTALS'!A1","SEEDS &amp; PLANTS TOTALS")</f>
        <v>SEEDS &amp; PLANTS TOTALS</v>
      </c>
      <c r="C25" s="1" t="s">
        <v>2</v>
      </c>
      <c r="D25" s="1" t="s">
        <v>3</v>
      </c>
      <c r="E25" s="11" t="s">
        <v>0</v>
      </c>
    </row>
    <row r="26" spans="1:5" x14ac:dyDescent="0.25">
      <c r="A26" s="8">
        <v>19</v>
      </c>
      <c r="B26" s="2" t="str">
        <f>HYPERLINK("#'SELF PROPELLED'!A1","SELF PROPELLED")</f>
        <v>SELF PROPELLED</v>
      </c>
      <c r="C26" s="1" t="s">
        <v>2</v>
      </c>
      <c r="D26" s="1" t="s">
        <v>1</v>
      </c>
      <c r="E26" s="11" t="s">
        <v>0</v>
      </c>
    </row>
    <row r="27" spans="1:5" x14ac:dyDescent="0.25">
      <c r="A27" s="8">
        <v>20</v>
      </c>
      <c r="B27" s="2" t="str">
        <f>HYPERLINK("#'SUPPLIES &amp; REPAIRS'!A1","SUPPLIES &amp; REPAIRS")</f>
        <v>SUPPLIES &amp; REPAIRS</v>
      </c>
      <c r="C27" s="1" t="s">
        <v>2</v>
      </c>
      <c r="D27" s="1" t="s">
        <v>3</v>
      </c>
      <c r="E27" s="11" t="s">
        <v>0</v>
      </c>
    </row>
    <row r="28" spans="1:5" x14ac:dyDescent="0.25">
      <c r="A28" s="8">
        <v>21</v>
      </c>
      <c r="B28" s="2" t="str">
        <f>HYPERLINK("#TAXES!A1","TAXES")</f>
        <v>TAXES</v>
      </c>
      <c r="C28" s="1" t="s">
        <v>2</v>
      </c>
      <c r="D28" s="1" t="s">
        <v>3</v>
      </c>
      <c r="E28" s="11" t="s">
        <v>0</v>
      </c>
    </row>
    <row r="29" spans="1:5" x14ac:dyDescent="0.25">
      <c r="A29" s="9">
        <v>22</v>
      </c>
      <c r="B29" s="6" t="str">
        <f>HYPERLINK("#TRACTORS!A1","TRACTORS")</f>
        <v>TRACTORS</v>
      </c>
      <c r="C29" s="5" t="s">
        <v>2</v>
      </c>
      <c r="D29" s="5" t="s">
        <v>1</v>
      </c>
      <c r="E29" s="12" t="s">
        <v>0</v>
      </c>
    </row>
    <row r="31" spans="1:5" ht="110.25" customHeight="1" x14ac:dyDescent="0.25">
      <c r="A31" s="21" t="s">
        <v>144</v>
      </c>
      <c r="B31" s="24" t="s">
        <v>141</v>
      </c>
      <c r="C31" s="24"/>
      <c r="D31" s="24"/>
      <c r="E31" s="24"/>
    </row>
    <row r="32" spans="1:5" x14ac:dyDescent="0.25">
      <c r="A32" s="22" t="s">
        <v>132</v>
      </c>
      <c r="B32" s="23" t="s">
        <v>142</v>
      </c>
    </row>
  </sheetData>
  <mergeCells count="1">
    <mergeCell ref="B31:E31"/>
  </mergeCells>
  <hyperlinks>
    <hyperlink ref="B32" r:id="rId1" xr:uid="{98B4C79F-C64D-43CE-B8E9-0B6D0B85AD4F}"/>
  </hyperlinks>
  <pageMargins left="0.75" right="0.75" top="1" bottom="1" header="0.5" footer="0.5"/>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I9"/>
  <sheetViews>
    <sheetView workbookViewId="0">
      <selection sqref="A1:I1"/>
    </sheetView>
  </sheetViews>
  <sheetFormatPr defaultRowHeight="15" x14ac:dyDescent="0.25"/>
  <cols>
    <col min="1" max="1" width="8" customWidth="1"/>
    <col min="2" max="9" width="16" customWidth="1"/>
  </cols>
  <sheetData>
    <row r="1" spans="1:9" ht="27.95" customHeight="1" x14ac:dyDescent="0.25">
      <c r="A1" s="25" t="s">
        <v>66</v>
      </c>
      <c r="B1" s="26"/>
      <c r="C1" s="26"/>
      <c r="D1" s="26"/>
      <c r="E1" s="26"/>
      <c r="F1" s="26"/>
      <c r="G1" s="26"/>
      <c r="H1" s="26"/>
      <c r="I1" s="26"/>
    </row>
    <row r="2" spans="1:9" ht="39.950000000000003" customHeight="1" x14ac:dyDescent="0.25">
      <c r="A2" s="27" t="s">
        <v>7</v>
      </c>
      <c r="B2" s="27" t="s">
        <v>67</v>
      </c>
      <c r="C2" s="26"/>
      <c r="D2" s="26"/>
      <c r="E2" s="26"/>
      <c r="F2" s="27" t="s">
        <v>68</v>
      </c>
      <c r="G2" s="26"/>
      <c r="H2" s="26"/>
      <c r="I2" s="26"/>
    </row>
    <row r="3" spans="1:9" ht="20.100000000000001" customHeight="1" x14ac:dyDescent="0.25">
      <c r="A3" s="26"/>
      <c r="B3" s="13" t="s">
        <v>33</v>
      </c>
      <c r="C3" s="13" t="s">
        <v>34</v>
      </c>
      <c r="D3" s="13" t="s">
        <v>35</v>
      </c>
      <c r="E3" s="13" t="s">
        <v>129</v>
      </c>
      <c r="F3" s="13" t="s">
        <v>33</v>
      </c>
      <c r="G3" s="13" t="s">
        <v>34</v>
      </c>
      <c r="H3" s="13" t="s">
        <v>35</v>
      </c>
      <c r="I3" s="13" t="s">
        <v>129</v>
      </c>
    </row>
    <row r="4" spans="1:9" x14ac:dyDescent="0.25">
      <c r="A4" s="14">
        <v>1997</v>
      </c>
      <c r="B4" s="15">
        <v>11299000</v>
      </c>
      <c r="C4" s="15">
        <v>12663000</v>
      </c>
      <c r="D4" s="15">
        <v>7196000</v>
      </c>
      <c r="E4" s="15">
        <v>15426000</v>
      </c>
      <c r="F4" s="15">
        <v>2753</v>
      </c>
      <c r="G4" s="15">
        <v>653</v>
      </c>
      <c r="H4" s="15">
        <v>335</v>
      </c>
      <c r="I4" s="15">
        <v>687</v>
      </c>
    </row>
    <row r="5" spans="1:9" x14ac:dyDescent="0.25">
      <c r="A5" s="17">
        <v>2002</v>
      </c>
      <c r="B5" s="18">
        <v>5738000</v>
      </c>
      <c r="C5" s="18">
        <v>5009000</v>
      </c>
      <c r="D5" s="18">
        <v>2329000</v>
      </c>
      <c r="E5" s="18">
        <v>4714000</v>
      </c>
      <c r="F5" s="18">
        <v>2715</v>
      </c>
      <c r="G5" s="18">
        <v>650</v>
      </c>
      <c r="H5" s="18">
        <v>369</v>
      </c>
      <c r="I5" s="18">
        <v>592</v>
      </c>
    </row>
    <row r="6" spans="1:9" x14ac:dyDescent="0.25">
      <c r="A6" s="14">
        <v>2007</v>
      </c>
      <c r="B6" s="15">
        <v>12882000</v>
      </c>
      <c r="C6" s="15">
        <v>9919000</v>
      </c>
      <c r="D6" s="15">
        <v>5464000</v>
      </c>
      <c r="E6" s="15">
        <v>3523000</v>
      </c>
      <c r="F6" s="15">
        <v>2441</v>
      </c>
      <c r="G6" s="15">
        <v>617</v>
      </c>
      <c r="H6" s="15">
        <v>388</v>
      </c>
      <c r="I6" s="15">
        <v>750</v>
      </c>
    </row>
    <row r="7" spans="1:9" x14ac:dyDescent="0.25">
      <c r="A7" s="17">
        <v>2012</v>
      </c>
      <c r="B7" s="18">
        <v>11242000</v>
      </c>
      <c r="C7" s="18">
        <v>5627000</v>
      </c>
      <c r="D7" s="18">
        <v>4964000</v>
      </c>
      <c r="E7" s="18">
        <v>7976000</v>
      </c>
      <c r="F7" s="18">
        <v>3589</v>
      </c>
      <c r="G7" s="18">
        <v>701</v>
      </c>
      <c r="H7" s="18">
        <v>523</v>
      </c>
      <c r="I7" s="18">
        <v>840</v>
      </c>
    </row>
    <row r="8" spans="1:9" x14ac:dyDescent="0.25">
      <c r="A8" s="14">
        <v>2017</v>
      </c>
      <c r="B8" s="15">
        <v>7847000</v>
      </c>
      <c r="C8" s="15">
        <v>5241000</v>
      </c>
      <c r="D8" s="15">
        <v>4134000</v>
      </c>
      <c r="E8" s="15">
        <v>8430000</v>
      </c>
      <c r="F8" s="15">
        <v>2636</v>
      </c>
      <c r="G8" s="15">
        <v>635</v>
      </c>
      <c r="H8" s="15">
        <v>283</v>
      </c>
      <c r="I8" s="15">
        <v>497</v>
      </c>
    </row>
    <row r="9" spans="1:9" x14ac:dyDescent="0.25">
      <c r="A9" s="17">
        <v>2022</v>
      </c>
      <c r="B9" s="18">
        <v>11774000</v>
      </c>
      <c r="C9" s="18">
        <v>9799000</v>
      </c>
      <c r="D9" s="18">
        <v>3367000</v>
      </c>
      <c r="E9" s="18">
        <v>4700000</v>
      </c>
      <c r="F9" s="18">
        <v>1982</v>
      </c>
      <c r="G9" s="18">
        <v>567</v>
      </c>
      <c r="H9" s="18">
        <v>243</v>
      </c>
      <c r="I9" s="18">
        <v>721</v>
      </c>
    </row>
  </sheetData>
  <mergeCells count="4">
    <mergeCell ref="A1:I1"/>
    <mergeCell ref="F2:I2"/>
    <mergeCell ref="A2:A3"/>
    <mergeCell ref="B2:E2"/>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I9"/>
  <sheetViews>
    <sheetView workbookViewId="0">
      <selection sqref="A1:I1"/>
    </sheetView>
  </sheetViews>
  <sheetFormatPr defaultRowHeight="15" x14ac:dyDescent="0.25"/>
  <cols>
    <col min="1" max="1" width="8" customWidth="1"/>
    <col min="2" max="9" width="16" customWidth="1"/>
  </cols>
  <sheetData>
    <row r="1" spans="1:9" ht="27.95" customHeight="1" x14ac:dyDescent="0.25">
      <c r="A1" s="25" t="s">
        <v>69</v>
      </c>
      <c r="B1" s="26"/>
      <c r="C1" s="26"/>
      <c r="D1" s="26"/>
      <c r="E1" s="26"/>
      <c r="F1" s="26"/>
      <c r="G1" s="26"/>
      <c r="H1" s="26"/>
      <c r="I1" s="26"/>
    </row>
    <row r="2" spans="1:9" ht="39.950000000000003" customHeight="1" x14ac:dyDescent="0.25">
      <c r="A2" s="27" t="s">
        <v>7</v>
      </c>
      <c r="B2" s="27" t="s">
        <v>70</v>
      </c>
      <c r="C2" s="26"/>
      <c r="D2" s="26"/>
      <c r="E2" s="26"/>
      <c r="F2" s="27" t="s">
        <v>71</v>
      </c>
      <c r="G2" s="26"/>
      <c r="H2" s="26"/>
      <c r="I2" s="26"/>
    </row>
    <row r="3" spans="1:9" ht="20.100000000000001" customHeight="1" x14ac:dyDescent="0.25">
      <c r="A3" s="26"/>
      <c r="B3" s="13" t="s">
        <v>33</v>
      </c>
      <c r="C3" s="13" t="s">
        <v>34</v>
      </c>
      <c r="D3" s="13" t="s">
        <v>35</v>
      </c>
      <c r="E3" s="13" t="s">
        <v>129</v>
      </c>
      <c r="F3" s="13" t="s">
        <v>33</v>
      </c>
      <c r="G3" s="13" t="s">
        <v>34</v>
      </c>
      <c r="H3" s="13" t="s">
        <v>35</v>
      </c>
      <c r="I3" s="13" t="s">
        <v>129</v>
      </c>
    </row>
    <row r="4" spans="1:9" x14ac:dyDescent="0.25">
      <c r="A4" s="14">
        <v>1997</v>
      </c>
      <c r="B4" s="15">
        <v>11898000</v>
      </c>
      <c r="C4" s="15">
        <v>6386000</v>
      </c>
      <c r="D4" s="15">
        <v>3382000</v>
      </c>
      <c r="E4" s="15">
        <v>11492000</v>
      </c>
      <c r="F4" s="15">
        <v>3842</v>
      </c>
      <c r="G4" s="15">
        <v>889</v>
      </c>
      <c r="H4" s="15">
        <v>541</v>
      </c>
      <c r="I4" s="15">
        <v>1011</v>
      </c>
    </row>
    <row r="5" spans="1:9" x14ac:dyDescent="0.25">
      <c r="A5" s="17">
        <v>2002</v>
      </c>
      <c r="B5" s="18">
        <v>4964000</v>
      </c>
      <c r="C5" s="18">
        <v>3668000</v>
      </c>
      <c r="D5" s="18">
        <v>1964000</v>
      </c>
      <c r="E5" s="18">
        <v>3862000</v>
      </c>
      <c r="F5" s="18">
        <v>2672</v>
      </c>
      <c r="G5" s="18">
        <v>759</v>
      </c>
      <c r="H5" s="18">
        <v>551</v>
      </c>
      <c r="I5" s="18">
        <v>739</v>
      </c>
    </row>
    <row r="6" spans="1:9" x14ac:dyDescent="0.25">
      <c r="A6" s="14">
        <v>2007</v>
      </c>
      <c r="B6" s="15">
        <v>10930000</v>
      </c>
      <c r="C6" s="15">
        <v>5177000</v>
      </c>
      <c r="D6" s="15">
        <v>3785000</v>
      </c>
      <c r="E6" s="15">
        <v>3620000</v>
      </c>
      <c r="F6" s="15">
        <v>3772</v>
      </c>
      <c r="G6" s="15">
        <v>850</v>
      </c>
      <c r="H6" s="15">
        <v>688</v>
      </c>
      <c r="I6" s="15">
        <v>1229</v>
      </c>
    </row>
    <row r="7" spans="1:9" x14ac:dyDescent="0.25">
      <c r="A7" s="17">
        <v>2012</v>
      </c>
      <c r="B7" s="18">
        <v>9776000</v>
      </c>
      <c r="C7" s="18">
        <v>4091000</v>
      </c>
      <c r="D7" s="18">
        <v>3261000</v>
      </c>
      <c r="E7" s="18">
        <v>7316000</v>
      </c>
      <c r="F7" s="18">
        <v>4372</v>
      </c>
      <c r="G7" s="18">
        <v>908</v>
      </c>
      <c r="H7" s="18">
        <v>711</v>
      </c>
      <c r="I7" s="18">
        <v>1100</v>
      </c>
    </row>
    <row r="8" spans="1:9" x14ac:dyDescent="0.25">
      <c r="A8" s="14">
        <v>2017</v>
      </c>
      <c r="B8" s="15">
        <v>4549000</v>
      </c>
      <c r="C8" s="15">
        <v>2532000</v>
      </c>
      <c r="D8" s="15">
        <v>4480000</v>
      </c>
      <c r="E8" s="15">
        <v>4774000</v>
      </c>
      <c r="F8" s="15">
        <v>3065</v>
      </c>
      <c r="G8" s="15">
        <v>818</v>
      </c>
      <c r="H8" s="15">
        <v>429</v>
      </c>
      <c r="I8" s="15">
        <v>743</v>
      </c>
    </row>
    <row r="9" spans="1:9" x14ac:dyDescent="0.25">
      <c r="A9" s="17">
        <v>2022</v>
      </c>
      <c r="B9" s="18">
        <v>11808000</v>
      </c>
      <c r="C9" s="18">
        <v>5835000</v>
      </c>
      <c r="D9" s="18">
        <v>2834000</v>
      </c>
      <c r="E9" s="18">
        <v>3642000</v>
      </c>
      <c r="F9" s="18">
        <v>3336</v>
      </c>
      <c r="G9" s="18">
        <v>907</v>
      </c>
      <c r="H9" s="18">
        <v>499</v>
      </c>
      <c r="I9" s="18">
        <v>1272</v>
      </c>
    </row>
  </sheetData>
  <mergeCells count="4">
    <mergeCell ref="A1:I1"/>
    <mergeCell ref="F2:I2"/>
    <mergeCell ref="A2:A3"/>
    <mergeCell ref="B2:E2"/>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M9"/>
  <sheetViews>
    <sheetView workbookViewId="0">
      <selection sqref="A1:M1"/>
    </sheetView>
  </sheetViews>
  <sheetFormatPr defaultRowHeight="15" x14ac:dyDescent="0.25"/>
  <cols>
    <col min="1" max="1" width="8" customWidth="1"/>
    <col min="2" max="13" width="16" customWidth="1"/>
  </cols>
  <sheetData>
    <row r="1" spans="1:13" ht="27.95" customHeight="1" x14ac:dyDescent="0.25">
      <c r="A1" s="25" t="s">
        <v>72</v>
      </c>
      <c r="B1" s="26"/>
      <c r="C1" s="26"/>
      <c r="D1" s="26"/>
      <c r="E1" s="26"/>
      <c r="F1" s="26"/>
      <c r="G1" s="26"/>
      <c r="H1" s="26"/>
      <c r="I1" s="26"/>
      <c r="J1" s="26"/>
      <c r="K1" s="26"/>
      <c r="L1" s="26"/>
      <c r="M1" s="26"/>
    </row>
    <row r="2" spans="1:13" ht="39.950000000000003" customHeight="1" x14ac:dyDescent="0.25">
      <c r="A2" s="27" t="s">
        <v>7</v>
      </c>
      <c r="B2" s="27" t="s">
        <v>73</v>
      </c>
      <c r="C2" s="26"/>
      <c r="D2" s="26"/>
      <c r="E2" s="26"/>
      <c r="F2" s="27" t="s">
        <v>74</v>
      </c>
      <c r="G2" s="26"/>
      <c r="H2" s="26"/>
      <c r="I2" s="26"/>
      <c r="J2" s="27" t="s">
        <v>75</v>
      </c>
      <c r="K2" s="26"/>
      <c r="L2" s="26"/>
      <c r="M2" s="26"/>
    </row>
    <row r="3" spans="1:13" ht="20.100000000000001" customHeight="1" x14ac:dyDescent="0.25">
      <c r="A3" s="26"/>
      <c r="B3" s="13" t="s">
        <v>33</v>
      </c>
      <c r="C3" s="13" t="s">
        <v>34</v>
      </c>
      <c r="D3" s="13" t="s">
        <v>35</v>
      </c>
      <c r="E3" s="13" t="s">
        <v>129</v>
      </c>
      <c r="F3" s="13" t="s">
        <v>33</v>
      </c>
      <c r="G3" s="13" t="s">
        <v>34</v>
      </c>
      <c r="H3" s="13" t="s">
        <v>35</v>
      </c>
      <c r="I3" s="13" t="s">
        <v>129</v>
      </c>
      <c r="J3" s="13" t="s">
        <v>33</v>
      </c>
      <c r="K3" s="13" t="s">
        <v>34</v>
      </c>
      <c r="L3" s="13" t="s">
        <v>35</v>
      </c>
      <c r="M3" s="13" t="s">
        <v>129</v>
      </c>
    </row>
    <row r="4" spans="1:13" x14ac:dyDescent="0.25">
      <c r="A4" s="14">
        <v>1997</v>
      </c>
      <c r="B4" s="15">
        <v>353</v>
      </c>
      <c r="C4" s="15">
        <v>61</v>
      </c>
      <c r="D4" s="15">
        <v>96</v>
      </c>
      <c r="E4" s="15">
        <v>118</v>
      </c>
      <c r="F4" s="15">
        <v>4153000</v>
      </c>
      <c r="G4" s="15">
        <v>283000</v>
      </c>
      <c r="H4" s="15">
        <v>234000</v>
      </c>
      <c r="I4" s="15">
        <v>558000</v>
      </c>
      <c r="J4" s="15">
        <v>11763</v>
      </c>
      <c r="K4" s="15">
        <v>4646</v>
      </c>
      <c r="L4" s="15">
        <v>2439</v>
      </c>
      <c r="M4" s="15">
        <v>4731</v>
      </c>
    </row>
    <row r="5" spans="1:13" x14ac:dyDescent="0.25">
      <c r="A5" s="17">
        <v>2002</v>
      </c>
      <c r="B5" s="18">
        <v>43</v>
      </c>
      <c r="C5" s="18">
        <v>14</v>
      </c>
      <c r="D5" s="18">
        <v>28</v>
      </c>
      <c r="E5" s="18">
        <v>28</v>
      </c>
      <c r="F5" s="18">
        <v>397000</v>
      </c>
      <c r="G5" s="18">
        <v>60000</v>
      </c>
      <c r="H5" s="18">
        <v>165000</v>
      </c>
      <c r="I5" s="18">
        <v>264000</v>
      </c>
      <c r="J5" s="18">
        <v>9240</v>
      </c>
      <c r="K5" s="18">
        <v>4271</v>
      </c>
      <c r="L5" s="18">
        <v>5899</v>
      </c>
      <c r="M5" s="18">
        <v>9419</v>
      </c>
    </row>
    <row r="6" spans="1:13" x14ac:dyDescent="0.25">
      <c r="A6" s="14">
        <v>2007</v>
      </c>
      <c r="B6" s="15">
        <v>332</v>
      </c>
      <c r="C6" s="15">
        <v>100</v>
      </c>
      <c r="D6" s="15">
        <v>97</v>
      </c>
      <c r="E6" s="15">
        <v>133</v>
      </c>
      <c r="F6" s="15">
        <v>5339000</v>
      </c>
      <c r="G6" s="15">
        <v>350000</v>
      </c>
      <c r="H6" s="15">
        <v>499000</v>
      </c>
      <c r="I6" s="15">
        <v>2174000</v>
      </c>
      <c r="J6" s="15">
        <v>16082</v>
      </c>
      <c r="K6" s="15">
        <v>3497</v>
      </c>
      <c r="L6" s="15">
        <v>5149</v>
      </c>
      <c r="M6" s="15">
        <v>16343</v>
      </c>
    </row>
    <row r="7" spans="1:13" x14ac:dyDescent="0.25">
      <c r="A7" s="17">
        <v>2012</v>
      </c>
      <c r="B7" s="18">
        <v>135</v>
      </c>
      <c r="C7" s="18">
        <v>17</v>
      </c>
      <c r="D7" s="18">
        <v>22</v>
      </c>
      <c r="E7" s="18">
        <v>44</v>
      </c>
      <c r="F7" s="18">
        <v>1232000</v>
      </c>
      <c r="G7" s="18">
        <v>294000</v>
      </c>
      <c r="H7" s="18">
        <v>164000</v>
      </c>
      <c r="I7" s="18">
        <v>688000</v>
      </c>
      <c r="J7" s="18">
        <v>9126</v>
      </c>
      <c r="K7" s="18">
        <v>17305</v>
      </c>
      <c r="L7" s="18">
        <v>7461</v>
      </c>
      <c r="M7" s="18">
        <v>15626</v>
      </c>
    </row>
    <row r="8" spans="1:13" x14ac:dyDescent="0.25">
      <c r="A8" s="14">
        <v>2017</v>
      </c>
      <c r="B8" s="15">
        <v>72</v>
      </c>
      <c r="C8" s="15">
        <v>14</v>
      </c>
      <c r="D8" s="15">
        <v>8</v>
      </c>
      <c r="E8" s="15">
        <v>22</v>
      </c>
      <c r="F8" s="15">
        <v>318000</v>
      </c>
      <c r="G8" s="15">
        <v>97000</v>
      </c>
      <c r="H8" s="15">
        <v>25000</v>
      </c>
      <c r="I8" s="15">
        <v>185000</v>
      </c>
      <c r="J8" s="15">
        <v>4411</v>
      </c>
      <c r="K8" s="15">
        <v>6927</v>
      </c>
      <c r="L8" s="15">
        <v>3171</v>
      </c>
      <c r="M8" s="15">
        <v>8391</v>
      </c>
    </row>
    <row r="9" spans="1:13" x14ac:dyDescent="0.25">
      <c r="A9" s="17">
        <v>2022</v>
      </c>
      <c r="B9" s="18">
        <v>355</v>
      </c>
      <c r="C9" s="18">
        <v>98</v>
      </c>
      <c r="D9" s="18">
        <v>76</v>
      </c>
      <c r="E9" s="18">
        <v>105</v>
      </c>
      <c r="F9" s="18">
        <v>12278000</v>
      </c>
      <c r="G9" s="18">
        <v>367000</v>
      </c>
      <c r="H9" s="18">
        <v>701000</v>
      </c>
      <c r="I9" s="18">
        <v>2170000</v>
      </c>
      <c r="J9" s="18">
        <v>34585</v>
      </c>
      <c r="K9" s="18">
        <v>3742</v>
      </c>
      <c r="L9" s="18">
        <v>9217</v>
      </c>
      <c r="M9" s="18">
        <v>20664</v>
      </c>
    </row>
  </sheetData>
  <mergeCells count="5">
    <mergeCell ref="A1:M1"/>
    <mergeCell ref="F2:I2"/>
    <mergeCell ref="A2:A3"/>
    <mergeCell ref="B2:E2"/>
    <mergeCell ref="J2:M2"/>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AG9"/>
  <sheetViews>
    <sheetView workbookViewId="0">
      <selection sqref="A1:AG1"/>
    </sheetView>
  </sheetViews>
  <sheetFormatPr defaultRowHeight="15" x14ac:dyDescent="0.25"/>
  <cols>
    <col min="1" max="1" width="8" customWidth="1"/>
    <col min="2" max="33" width="16" customWidth="1"/>
  </cols>
  <sheetData>
    <row r="1" spans="1:33" ht="27.95" customHeight="1" x14ac:dyDescent="0.25">
      <c r="A1" s="25" t="s">
        <v>76</v>
      </c>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row>
    <row r="2" spans="1:33" ht="39.950000000000003" customHeight="1" x14ac:dyDescent="0.25">
      <c r="A2" s="27" t="s">
        <v>7</v>
      </c>
      <c r="B2" s="27" t="s">
        <v>77</v>
      </c>
      <c r="C2" s="26"/>
      <c r="D2" s="26"/>
      <c r="E2" s="26"/>
      <c r="F2" s="27" t="s">
        <v>78</v>
      </c>
      <c r="G2" s="26"/>
      <c r="H2" s="26"/>
      <c r="I2" s="26"/>
      <c r="J2" s="27" t="s">
        <v>79</v>
      </c>
      <c r="K2" s="26"/>
      <c r="L2" s="26"/>
      <c r="M2" s="26"/>
      <c r="N2" s="27" t="s">
        <v>80</v>
      </c>
      <c r="O2" s="26"/>
      <c r="P2" s="26"/>
      <c r="Q2" s="26"/>
      <c r="R2" s="27" t="s">
        <v>81</v>
      </c>
      <c r="S2" s="26"/>
      <c r="T2" s="26"/>
      <c r="U2" s="26"/>
      <c r="V2" s="27" t="s">
        <v>82</v>
      </c>
      <c r="W2" s="26"/>
      <c r="X2" s="26"/>
      <c r="Y2" s="26"/>
      <c r="Z2" s="27" t="s">
        <v>83</v>
      </c>
      <c r="AA2" s="26"/>
      <c r="AB2" s="26"/>
      <c r="AC2" s="26"/>
      <c r="AD2" s="27" t="s">
        <v>84</v>
      </c>
      <c r="AE2" s="26"/>
      <c r="AF2" s="26"/>
      <c r="AG2" s="26"/>
    </row>
    <row r="3" spans="1:33" ht="20.100000000000001" customHeight="1" x14ac:dyDescent="0.25">
      <c r="A3" s="26"/>
      <c r="B3" s="13" t="s">
        <v>33</v>
      </c>
      <c r="C3" s="13" t="s">
        <v>34</v>
      </c>
      <c r="D3" s="13" t="s">
        <v>35</v>
      </c>
      <c r="E3" s="13" t="s">
        <v>129</v>
      </c>
      <c r="F3" s="13" t="s">
        <v>33</v>
      </c>
      <c r="G3" s="13" t="s">
        <v>34</v>
      </c>
      <c r="H3" s="13" t="s">
        <v>35</v>
      </c>
      <c r="I3" s="13" t="s">
        <v>129</v>
      </c>
      <c r="J3" s="13" t="s">
        <v>33</v>
      </c>
      <c r="K3" s="13" t="s">
        <v>34</v>
      </c>
      <c r="L3" s="13" t="s">
        <v>35</v>
      </c>
      <c r="M3" s="13" t="s">
        <v>129</v>
      </c>
      <c r="N3" s="13" t="s">
        <v>33</v>
      </c>
      <c r="O3" s="13" t="s">
        <v>34</v>
      </c>
      <c r="P3" s="13" t="s">
        <v>35</v>
      </c>
      <c r="Q3" s="13" t="s">
        <v>129</v>
      </c>
      <c r="R3" s="13" t="s">
        <v>33</v>
      </c>
      <c r="S3" s="13" t="s">
        <v>34</v>
      </c>
      <c r="T3" s="13" t="s">
        <v>35</v>
      </c>
      <c r="U3" s="13" t="s">
        <v>129</v>
      </c>
      <c r="V3" s="13" t="s">
        <v>33</v>
      </c>
      <c r="W3" s="13" t="s">
        <v>34</v>
      </c>
      <c r="X3" s="13" t="s">
        <v>35</v>
      </c>
      <c r="Y3" s="13" t="s">
        <v>129</v>
      </c>
      <c r="Z3" s="13" t="s">
        <v>33</v>
      </c>
      <c r="AA3" s="13" t="s">
        <v>34</v>
      </c>
      <c r="AB3" s="13" t="s">
        <v>35</v>
      </c>
      <c r="AC3" s="13" t="s">
        <v>129</v>
      </c>
      <c r="AD3" s="13" t="s">
        <v>33</v>
      </c>
      <c r="AE3" s="13" t="s">
        <v>34</v>
      </c>
      <c r="AF3" s="13" t="s">
        <v>35</v>
      </c>
      <c r="AG3" s="13" t="s">
        <v>129</v>
      </c>
    </row>
    <row r="4" spans="1:33" x14ac:dyDescent="0.25">
      <c r="A4" s="14">
        <v>1997</v>
      </c>
      <c r="B4" s="15">
        <v>759</v>
      </c>
      <c r="C4" s="15">
        <v>199</v>
      </c>
      <c r="D4" s="15">
        <v>127</v>
      </c>
      <c r="E4" s="15">
        <v>191</v>
      </c>
      <c r="F4" s="15">
        <v>10251000</v>
      </c>
      <c r="G4" s="15">
        <v>12975000</v>
      </c>
      <c r="H4" s="15">
        <v>4676000</v>
      </c>
      <c r="I4" s="15">
        <v>8761000</v>
      </c>
      <c r="J4" s="15">
        <v>13506</v>
      </c>
      <c r="K4" s="15">
        <v>65200</v>
      </c>
      <c r="L4" s="15">
        <v>36818</v>
      </c>
      <c r="M4" s="15">
        <v>45868</v>
      </c>
      <c r="N4" s="15">
        <v>206</v>
      </c>
      <c r="O4" s="15">
        <v>85</v>
      </c>
      <c r="P4" s="15">
        <v>28</v>
      </c>
      <c r="Q4" s="15">
        <v>57</v>
      </c>
      <c r="R4" s="15">
        <v>2883000</v>
      </c>
      <c r="S4" s="15">
        <v>1048000</v>
      </c>
      <c r="T4" s="15">
        <v>281000</v>
      </c>
      <c r="U4" s="15">
        <v>448000</v>
      </c>
      <c r="V4" s="15">
        <v>35</v>
      </c>
      <c r="W4" s="16"/>
      <c r="X4" s="16"/>
      <c r="Y4" s="15">
        <v>8</v>
      </c>
      <c r="Z4" s="15">
        <v>109</v>
      </c>
      <c r="AA4" s="15">
        <v>34</v>
      </c>
      <c r="AB4" s="15">
        <v>15</v>
      </c>
      <c r="AC4" s="15">
        <v>16</v>
      </c>
      <c r="AD4" s="16"/>
      <c r="AE4" s="15">
        <v>1395000</v>
      </c>
      <c r="AF4" s="16"/>
      <c r="AG4" s="16"/>
    </row>
    <row r="5" spans="1:33" x14ac:dyDescent="0.25">
      <c r="A5" s="17">
        <v>2002</v>
      </c>
      <c r="B5" s="18">
        <v>235</v>
      </c>
      <c r="C5" s="18">
        <v>94</v>
      </c>
      <c r="D5" s="18">
        <v>45</v>
      </c>
      <c r="E5" s="18">
        <v>75</v>
      </c>
      <c r="F5" s="18">
        <v>7625000</v>
      </c>
      <c r="G5" s="18">
        <v>5433000</v>
      </c>
      <c r="H5" s="18">
        <v>2834000</v>
      </c>
      <c r="I5" s="18">
        <v>3345000</v>
      </c>
      <c r="J5" s="18">
        <v>32446</v>
      </c>
      <c r="K5" s="18">
        <v>57797</v>
      </c>
      <c r="L5" s="18">
        <v>62978</v>
      </c>
      <c r="M5" s="18">
        <v>44600</v>
      </c>
      <c r="N5" s="18">
        <v>98</v>
      </c>
      <c r="O5" s="18">
        <v>29</v>
      </c>
      <c r="P5" s="18">
        <v>22</v>
      </c>
      <c r="Q5" s="18">
        <v>32</v>
      </c>
      <c r="R5" s="18">
        <v>5622000</v>
      </c>
      <c r="S5" s="18">
        <v>696000</v>
      </c>
      <c r="T5" s="18">
        <v>702000</v>
      </c>
      <c r="U5" s="18">
        <v>427000</v>
      </c>
      <c r="V5" s="18">
        <v>13</v>
      </c>
      <c r="W5" s="19"/>
      <c r="X5" s="19"/>
      <c r="Y5" s="18">
        <v>6</v>
      </c>
      <c r="Z5" s="18">
        <v>53</v>
      </c>
      <c r="AA5" s="18">
        <v>23</v>
      </c>
      <c r="AB5" s="18">
        <v>10</v>
      </c>
      <c r="AC5" s="18">
        <v>17</v>
      </c>
      <c r="AD5" s="19"/>
      <c r="AE5" s="18">
        <v>999000</v>
      </c>
      <c r="AF5" s="19"/>
      <c r="AG5" s="19"/>
    </row>
    <row r="6" spans="1:33" x14ac:dyDescent="0.25">
      <c r="A6" s="14">
        <v>2007</v>
      </c>
      <c r="B6" s="15">
        <v>792</v>
      </c>
      <c r="C6" s="15">
        <v>216</v>
      </c>
      <c r="D6" s="15">
        <v>112</v>
      </c>
      <c r="E6" s="15">
        <v>248</v>
      </c>
      <c r="F6" s="15">
        <v>12456000</v>
      </c>
      <c r="G6" s="15">
        <v>12925000</v>
      </c>
      <c r="H6" s="15">
        <v>2910000</v>
      </c>
      <c r="I6" s="15">
        <v>9812000</v>
      </c>
      <c r="J6" s="15">
        <v>15727</v>
      </c>
      <c r="K6" s="15">
        <v>59838</v>
      </c>
      <c r="L6" s="15">
        <v>25979</v>
      </c>
      <c r="M6" s="15">
        <v>39564</v>
      </c>
      <c r="N6" s="15">
        <v>245</v>
      </c>
      <c r="O6" s="15">
        <v>78</v>
      </c>
      <c r="P6" s="15">
        <v>38</v>
      </c>
      <c r="Q6" s="15">
        <v>81</v>
      </c>
      <c r="R6" s="15">
        <v>2956000</v>
      </c>
      <c r="S6" s="15">
        <v>2779000</v>
      </c>
      <c r="T6" s="15">
        <v>246000</v>
      </c>
      <c r="U6" s="15">
        <v>792000</v>
      </c>
      <c r="V6" s="15">
        <v>66</v>
      </c>
      <c r="W6" s="16"/>
      <c r="X6" s="16"/>
      <c r="Y6" s="15">
        <v>19</v>
      </c>
      <c r="Z6" s="15">
        <v>119</v>
      </c>
      <c r="AA6" s="15">
        <v>66</v>
      </c>
      <c r="AB6" s="15">
        <v>13</v>
      </c>
      <c r="AC6" s="15">
        <v>41</v>
      </c>
      <c r="AD6" s="16"/>
      <c r="AE6" s="15">
        <v>1612000</v>
      </c>
      <c r="AF6" s="16"/>
      <c r="AG6" s="16"/>
    </row>
    <row r="7" spans="1:33" x14ac:dyDescent="0.25">
      <c r="A7" s="17">
        <v>2012</v>
      </c>
      <c r="B7" s="18">
        <v>339</v>
      </c>
      <c r="C7" s="18">
        <v>117</v>
      </c>
      <c r="D7" s="18">
        <v>52</v>
      </c>
      <c r="E7" s="18">
        <v>128</v>
      </c>
      <c r="F7" s="18">
        <v>12234000</v>
      </c>
      <c r="G7" s="18">
        <v>15094000</v>
      </c>
      <c r="H7" s="18">
        <v>4551000</v>
      </c>
      <c r="I7" s="18">
        <v>14642000</v>
      </c>
      <c r="J7" s="18">
        <v>36089</v>
      </c>
      <c r="K7" s="18">
        <v>129010</v>
      </c>
      <c r="L7" s="18">
        <v>87525</v>
      </c>
      <c r="M7" s="18">
        <v>114391</v>
      </c>
      <c r="N7" s="18">
        <v>111</v>
      </c>
      <c r="O7" s="18">
        <v>27</v>
      </c>
      <c r="P7" s="18">
        <v>18</v>
      </c>
      <c r="Q7" s="18">
        <v>41</v>
      </c>
      <c r="R7" s="18">
        <v>4434000</v>
      </c>
      <c r="S7" s="18">
        <v>1476000</v>
      </c>
      <c r="T7" s="18">
        <v>58000</v>
      </c>
      <c r="U7" s="18">
        <v>306000</v>
      </c>
      <c r="V7" s="18">
        <v>14</v>
      </c>
      <c r="W7" s="19"/>
      <c r="X7" s="19"/>
      <c r="Y7" s="18">
        <v>7</v>
      </c>
      <c r="Z7" s="18">
        <v>68</v>
      </c>
      <c r="AA7" s="18">
        <v>26</v>
      </c>
      <c r="AB7" s="18">
        <v>6</v>
      </c>
      <c r="AC7" s="18">
        <v>16</v>
      </c>
      <c r="AD7" s="19"/>
      <c r="AE7" s="18">
        <v>1200000</v>
      </c>
      <c r="AF7" s="19"/>
      <c r="AG7" s="19"/>
    </row>
    <row r="8" spans="1:33" x14ac:dyDescent="0.25">
      <c r="A8" s="14">
        <v>2017</v>
      </c>
      <c r="B8" s="15">
        <v>243</v>
      </c>
      <c r="C8" s="15">
        <v>81</v>
      </c>
      <c r="D8" s="15">
        <v>36</v>
      </c>
      <c r="E8" s="15">
        <v>55</v>
      </c>
      <c r="F8" s="15">
        <v>2225000</v>
      </c>
      <c r="G8" s="15">
        <v>599000</v>
      </c>
      <c r="H8" s="15">
        <v>175000</v>
      </c>
      <c r="I8" s="15">
        <v>1172000</v>
      </c>
      <c r="J8" s="15">
        <v>9155</v>
      </c>
      <c r="K8" s="15">
        <v>7390</v>
      </c>
      <c r="L8" s="15">
        <v>4860</v>
      </c>
      <c r="M8" s="15">
        <v>21301</v>
      </c>
      <c r="N8" s="15">
        <v>135</v>
      </c>
      <c r="O8" s="15">
        <v>30</v>
      </c>
      <c r="P8" s="15">
        <v>22</v>
      </c>
      <c r="Q8" s="15">
        <v>26</v>
      </c>
      <c r="R8" s="15">
        <v>1209000</v>
      </c>
      <c r="S8" s="15">
        <v>245000</v>
      </c>
      <c r="T8" s="15">
        <v>120000</v>
      </c>
      <c r="U8" s="15">
        <v>113000</v>
      </c>
      <c r="V8" s="15">
        <v>18</v>
      </c>
      <c r="W8" s="16"/>
      <c r="X8" s="16"/>
      <c r="Y8" s="15">
        <v>6</v>
      </c>
      <c r="Z8" s="15">
        <v>69</v>
      </c>
      <c r="AA8" s="15">
        <v>39</v>
      </c>
      <c r="AB8" s="15">
        <v>11</v>
      </c>
      <c r="AC8" s="15">
        <v>21</v>
      </c>
      <c r="AD8" s="16"/>
      <c r="AE8" s="15">
        <v>295000</v>
      </c>
      <c r="AF8" s="16"/>
      <c r="AG8" s="16"/>
    </row>
    <row r="9" spans="1:33" x14ac:dyDescent="0.25">
      <c r="A9" s="17">
        <v>2022</v>
      </c>
      <c r="B9" s="18">
        <v>606</v>
      </c>
      <c r="C9" s="18">
        <v>189</v>
      </c>
      <c r="D9" s="18">
        <v>106</v>
      </c>
      <c r="E9" s="18">
        <v>259</v>
      </c>
      <c r="F9" s="18">
        <v>27630000</v>
      </c>
      <c r="G9" s="18">
        <v>16495000</v>
      </c>
      <c r="H9" s="18">
        <v>10613000</v>
      </c>
      <c r="I9" s="18">
        <v>18921000</v>
      </c>
      <c r="J9" s="18">
        <v>45595</v>
      </c>
      <c r="K9" s="18">
        <v>87274</v>
      </c>
      <c r="L9" s="18">
        <v>100120</v>
      </c>
      <c r="M9" s="18">
        <v>73053</v>
      </c>
      <c r="N9" s="18">
        <v>142</v>
      </c>
      <c r="O9" s="18">
        <v>37</v>
      </c>
      <c r="P9" s="18">
        <v>26</v>
      </c>
      <c r="Q9" s="18">
        <v>84</v>
      </c>
      <c r="R9" s="18">
        <v>2853000</v>
      </c>
      <c r="S9" s="18">
        <v>2576000</v>
      </c>
      <c r="T9" s="18">
        <v>1831000</v>
      </c>
      <c r="U9" s="18">
        <v>2708000</v>
      </c>
      <c r="V9" s="18">
        <v>49</v>
      </c>
      <c r="W9" s="19"/>
      <c r="X9" s="19"/>
      <c r="Y9" s="18">
        <v>12</v>
      </c>
      <c r="Z9" s="18">
        <v>101</v>
      </c>
      <c r="AA9" s="18">
        <v>53</v>
      </c>
      <c r="AB9" s="18">
        <v>31</v>
      </c>
      <c r="AC9" s="18">
        <v>30</v>
      </c>
      <c r="AD9" s="19"/>
      <c r="AE9" s="18">
        <v>4661000</v>
      </c>
      <c r="AF9" s="19"/>
      <c r="AG9" s="19"/>
    </row>
  </sheetData>
  <mergeCells count="10">
    <mergeCell ref="A1:AG1"/>
    <mergeCell ref="F2:I2"/>
    <mergeCell ref="V2:Y2"/>
    <mergeCell ref="Z2:AC2"/>
    <mergeCell ref="A2:A3"/>
    <mergeCell ref="J2:M2"/>
    <mergeCell ref="B2:E2"/>
    <mergeCell ref="N2:Q2"/>
    <mergeCell ref="AD2:AG2"/>
    <mergeCell ref="R2:U2"/>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Y9"/>
  <sheetViews>
    <sheetView workbookViewId="0">
      <selection sqref="A1:Y1"/>
    </sheetView>
  </sheetViews>
  <sheetFormatPr defaultRowHeight="15" x14ac:dyDescent="0.25"/>
  <cols>
    <col min="1" max="1" width="8" customWidth="1"/>
    <col min="2" max="25" width="16" customWidth="1"/>
  </cols>
  <sheetData>
    <row r="1" spans="1:25" ht="27.95" customHeight="1" x14ac:dyDescent="0.25">
      <c r="A1" s="25" t="s">
        <v>85</v>
      </c>
      <c r="B1" s="26"/>
      <c r="C1" s="26"/>
      <c r="D1" s="26"/>
      <c r="E1" s="26"/>
      <c r="F1" s="26"/>
      <c r="G1" s="26"/>
      <c r="H1" s="26"/>
      <c r="I1" s="26"/>
      <c r="J1" s="26"/>
      <c r="K1" s="26"/>
      <c r="L1" s="26"/>
      <c r="M1" s="26"/>
      <c r="N1" s="26"/>
      <c r="O1" s="26"/>
      <c r="P1" s="26"/>
      <c r="Q1" s="26"/>
      <c r="R1" s="26"/>
      <c r="S1" s="26"/>
      <c r="T1" s="26"/>
      <c r="U1" s="26"/>
      <c r="V1" s="26"/>
      <c r="W1" s="26"/>
      <c r="X1" s="26"/>
      <c r="Y1" s="26"/>
    </row>
    <row r="2" spans="1:25" ht="39.950000000000003" customHeight="1" x14ac:dyDescent="0.25">
      <c r="A2" s="27" t="s">
        <v>7</v>
      </c>
      <c r="B2" s="27" t="s">
        <v>86</v>
      </c>
      <c r="C2" s="26"/>
      <c r="D2" s="26"/>
      <c r="E2" s="26"/>
      <c r="F2" s="27" t="s">
        <v>87</v>
      </c>
      <c r="G2" s="26"/>
      <c r="H2" s="26"/>
      <c r="I2" s="26"/>
      <c r="J2" s="27" t="s">
        <v>88</v>
      </c>
      <c r="K2" s="26"/>
      <c r="L2" s="26"/>
      <c r="M2" s="26"/>
      <c r="N2" s="27" t="s">
        <v>89</v>
      </c>
      <c r="O2" s="26"/>
      <c r="P2" s="26"/>
      <c r="Q2" s="26"/>
      <c r="R2" s="27" t="s">
        <v>90</v>
      </c>
      <c r="S2" s="26"/>
      <c r="T2" s="26"/>
      <c r="U2" s="26"/>
      <c r="V2" s="27" t="s">
        <v>91</v>
      </c>
      <c r="W2" s="26"/>
      <c r="X2" s="26"/>
      <c r="Y2" s="26"/>
    </row>
    <row r="3" spans="1:25" ht="20.100000000000001" customHeight="1" x14ac:dyDescent="0.25">
      <c r="A3" s="26"/>
      <c r="B3" s="13" t="s">
        <v>33</v>
      </c>
      <c r="C3" s="13" t="s">
        <v>34</v>
      </c>
      <c r="D3" s="13" t="s">
        <v>35</v>
      </c>
      <c r="E3" s="13" t="s">
        <v>129</v>
      </c>
      <c r="F3" s="13" t="s">
        <v>33</v>
      </c>
      <c r="G3" s="13" t="s">
        <v>34</v>
      </c>
      <c r="H3" s="13" t="s">
        <v>35</v>
      </c>
      <c r="I3" s="13" t="s">
        <v>129</v>
      </c>
      <c r="J3" s="13" t="s">
        <v>33</v>
      </c>
      <c r="K3" s="13" t="s">
        <v>34</v>
      </c>
      <c r="L3" s="13" t="s">
        <v>35</v>
      </c>
      <c r="M3" s="13" t="s">
        <v>129</v>
      </c>
      <c r="N3" s="13" t="s">
        <v>33</v>
      </c>
      <c r="O3" s="13" t="s">
        <v>34</v>
      </c>
      <c r="P3" s="13" t="s">
        <v>35</v>
      </c>
      <c r="Q3" s="13" t="s">
        <v>129</v>
      </c>
      <c r="R3" s="13" t="s">
        <v>33</v>
      </c>
      <c r="S3" s="13" t="s">
        <v>34</v>
      </c>
      <c r="T3" s="13" t="s">
        <v>35</v>
      </c>
      <c r="U3" s="13" t="s">
        <v>129</v>
      </c>
      <c r="V3" s="13" t="s">
        <v>33</v>
      </c>
      <c r="W3" s="13" t="s">
        <v>34</v>
      </c>
      <c r="X3" s="13" t="s">
        <v>35</v>
      </c>
      <c r="Y3" s="13" t="s">
        <v>129</v>
      </c>
    </row>
    <row r="4" spans="1:25" x14ac:dyDescent="0.25">
      <c r="A4" s="14">
        <v>1997</v>
      </c>
      <c r="B4" s="15">
        <v>7897000</v>
      </c>
      <c r="C4" s="15">
        <v>2416000</v>
      </c>
      <c r="D4" s="15">
        <v>908000</v>
      </c>
      <c r="E4" s="15">
        <v>1988000</v>
      </c>
      <c r="F4" s="15">
        <v>814</v>
      </c>
      <c r="G4" s="15">
        <v>211</v>
      </c>
      <c r="H4" s="15">
        <v>102</v>
      </c>
      <c r="I4" s="15">
        <v>204</v>
      </c>
      <c r="J4" s="15">
        <v>2313000</v>
      </c>
      <c r="K4" s="15">
        <v>482000</v>
      </c>
      <c r="L4" s="15">
        <v>332000</v>
      </c>
      <c r="M4" s="15">
        <v>577000</v>
      </c>
      <c r="N4" s="15">
        <v>527</v>
      </c>
      <c r="O4" s="15">
        <v>151</v>
      </c>
      <c r="P4" s="15">
        <v>68</v>
      </c>
      <c r="Q4" s="15">
        <v>118</v>
      </c>
      <c r="R4" s="15">
        <v>5584000</v>
      </c>
      <c r="S4" s="15">
        <v>1933000</v>
      </c>
      <c r="T4" s="15">
        <v>576000</v>
      </c>
      <c r="U4" s="15">
        <v>1410000</v>
      </c>
      <c r="V4" s="15">
        <v>457</v>
      </c>
      <c r="W4" s="15">
        <v>95</v>
      </c>
      <c r="X4" s="15">
        <v>48</v>
      </c>
      <c r="Y4" s="15">
        <v>115</v>
      </c>
    </row>
    <row r="5" spans="1:25" x14ac:dyDescent="0.25">
      <c r="A5" s="17">
        <v>2002</v>
      </c>
      <c r="B5" s="18">
        <v>5372000</v>
      </c>
      <c r="C5" s="18">
        <v>1202000</v>
      </c>
      <c r="D5" s="18">
        <v>1372000</v>
      </c>
      <c r="E5" s="18">
        <v>688000</v>
      </c>
      <c r="F5" s="18">
        <v>635</v>
      </c>
      <c r="G5" s="18">
        <v>98</v>
      </c>
      <c r="H5" s="18">
        <v>119</v>
      </c>
      <c r="I5" s="18">
        <v>103</v>
      </c>
      <c r="J5" s="18">
        <v>1780000</v>
      </c>
      <c r="K5" s="18">
        <v>342000</v>
      </c>
      <c r="L5" s="18">
        <v>249000</v>
      </c>
      <c r="M5" s="18">
        <v>148000</v>
      </c>
      <c r="N5" s="18">
        <v>293</v>
      </c>
      <c r="O5" s="18">
        <v>48</v>
      </c>
      <c r="P5" s="18">
        <v>29</v>
      </c>
      <c r="Q5" s="18">
        <v>60</v>
      </c>
      <c r="R5" s="18">
        <v>3592000</v>
      </c>
      <c r="S5" s="18">
        <v>860000</v>
      </c>
      <c r="T5" s="18">
        <v>1123000</v>
      </c>
      <c r="U5" s="18">
        <v>540000</v>
      </c>
      <c r="V5" s="18">
        <v>381</v>
      </c>
      <c r="W5" s="18">
        <v>65</v>
      </c>
      <c r="X5" s="18">
        <v>97</v>
      </c>
      <c r="Y5" s="18">
        <v>68</v>
      </c>
    </row>
    <row r="6" spans="1:25" x14ac:dyDescent="0.25">
      <c r="A6" s="14">
        <v>2007</v>
      </c>
      <c r="B6" s="15">
        <v>9752000</v>
      </c>
      <c r="C6" s="15">
        <v>6278000</v>
      </c>
      <c r="D6" s="15">
        <v>1001000</v>
      </c>
      <c r="E6" s="15">
        <v>4557000</v>
      </c>
      <c r="F6" s="15">
        <v>757</v>
      </c>
      <c r="G6" s="15">
        <v>189</v>
      </c>
      <c r="H6" s="15">
        <v>137</v>
      </c>
      <c r="I6" s="15">
        <v>295</v>
      </c>
      <c r="J6" s="15">
        <v>2070000</v>
      </c>
      <c r="K6" s="15">
        <v>577000</v>
      </c>
      <c r="L6" s="15">
        <v>182000</v>
      </c>
      <c r="M6" s="15">
        <v>1018000</v>
      </c>
      <c r="N6" s="15">
        <v>466</v>
      </c>
      <c r="O6" s="15">
        <v>130</v>
      </c>
      <c r="P6" s="15">
        <v>80</v>
      </c>
      <c r="Q6" s="15">
        <v>140</v>
      </c>
      <c r="R6" s="15">
        <v>7682000</v>
      </c>
      <c r="S6" s="15">
        <v>5701000</v>
      </c>
      <c r="T6" s="15">
        <v>820000</v>
      </c>
      <c r="U6" s="15">
        <v>3538000</v>
      </c>
      <c r="V6" s="15">
        <v>483</v>
      </c>
      <c r="W6" s="15">
        <v>95</v>
      </c>
      <c r="X6" s="15">
        <v>83</v>
      </c>
      <c r="Y6" s="15">
        <v>217</v>
      </c>
    </row>
    <row r="7" spans="1:25" x14ac:dyDescent="0.25">
      <c r="A7" s="17">
        <v>2012</v>
      </c>
      <c r="B7" s="18">
        <v>9662000</v>
      </c>
      <c r="C7" s="18">
        <v>1405000</v>
      </c>
      <c r="D7" s="18">
        <v>1752000</v>
      </c>
      <c r="E7" s="18">
        <v>2019000</v>
      </c>
      <c r="F7" s="18">
        <v>810</v>
      </c>
      <c r="G7" s="18">
        <v>129</v>
      </c>
      <c r="H7" s="18">
        <v>110</v>
      </c>
      <c r="I7" s="18">
        <v>174</v>
      </c>
      <c r="J7" s="18">
        <v>1918000</v>
      </c>
      <c r="K7" s="18">
        <v>414000</v>
      </c>
      <c r="L7" s="18">
        <v>637000</v>
      </c>
      <c r="M7" s="18">
        <v>919000</v>
      </c>
      <c r="N7" s="18">
        <v>443</v>
      </c>
      <c r="O7" s="18">
        <v>88</v>
      </c>
      <c r="P7" s="18">
        <v>79</v>
      </c>
      <c r="Q7" s="18">
        <v>113</v>
      </c>
      <c r="R7" s="18">
        <v>7744000</v>
      </c>
      <c r="S7" s="18">
        <v>991000</v>
      </c>
      <c r="T7" s="18">
        <v>1115000</v>
      </c>
      <c r="U7" s="18">
        <v>1100000</v>
      </c>
      <c r="V7" s="18">
        <v>554</v>
      </c>
      <c r="W7" s="18">
        <v>54</v>
      </c>
      <c r="X7" s="18">
        <v>61</v>
      </c>
      <c r="Y7" s="18">
        <v>108</v>
      </c>
    </row>
    <row r="8" spans="1:25" x14ac:dyDescent="0.25">
      <c r="A8" s="14">
        <v>2017</v>
      </c>
      <c r="B8" s="15">
        <v>5337000</v>
      </c>
      <c r="C8" s="15">
        <v>2758000</v>
      </c>
      <c r="D8" s="15">
        <v>1829000</v>
      </c>
      <c r="E8" s="15">
        <v>4040000</v>
      </c>
      <c r="F8" s="15">
        <v>645</v>
      </c>
      <c r="G8" s="15">
        <v>159</v>
      </c>
      <c r="H8" s="15">
        <v>74</v>
      </c>
      <c r="I8" s="15">
        <v>158</v>
      </c>
      <c r="J8" s="15">
        <v>1662000</v>
      </c>
      <c r="K8" s="15">
        <v>1911000</v>
      </c>
      <c r="L8" s="15">
        <v>918000</v>
      </c>
      <c r="M8" s="15">
        <v>1808000</v>
      </c>
      <c r="N8" s="15">
        <v>310</v>
      </c>
      <c r="O8" s="15">
        <v>107</v>
      </c>
      <c r="P8" s="15">
        <v>33</v>
      </c>
      <c r="Q8" s="15">
        <v>73</v>
      </c>
      <c r="R8" s="15">
        <v>3675000</v>
      </c>
      <c r="S8" s="15">
        <v>847000</v>
      </c>
      <c r="T8" s="15">
        <v>911000</v>
      </c>
      <c r="U8" s="15">
        <v>2232000</v>
      </c>
      <c r="V8" s="15">
        <v>389</v>
      </c>
      <c r="W8" s="15">
        <v>63</v>
      </c>
      <c r="X8" s="15">
        <v>45</v>
      </c>
      <c r="Y8" s="15">
        <v>101</v>
      </c>
    </row>
    <row r="9" spans="1:25" x14ac:dyDescent="0.25">
      <c r="A9" s="17">
        <v>2022</v>
      </c>
      <c r="B9" s="18">
        <v>7789000</v>
      </c>
      <c r="C9" s="18">
        <v>3666000</v>
      </c>
      <c r="D9" s="18">
        <v>899000</v>
      </c>
      <c r="E9" s="18">
        <v>4163000</v>
      </c>
      <c r="F9" s="18">
        <v>622</v>
      </c>
      <c r="G9" s="18">
        <v>178</v>
      </c>
      <c r="H9" s="18">
        <v>94</v>
      </c>
      <c r="I9" s="18">
        <v>237</v>
      </c>
      <c r="J9" s="18">
        <v>2863000</v>
      </c>
      <c r="K9" s="18">
        <v>803000</v>
      </c>
      <c r="L9" s="18">
        <v>317000</v>
      </c>
      <c r="M9" s="18">
        <v>627000</v>
      </c>
      <c r="N9" s="18">
        <v>381</v>
      </c>
      <c r="O9" s="18">
        <v>107</v>
      </c>
      <c r="P9" s="18">
        <v>75</v>
      </c>
      <c r="Q9" s="18">
        <v>133</v>
      </c>
      <c r="R9" s="18">
        <v>4926000</v>
      </c>
      <c r="S9" s="18">
        <v>2863000</v>
      </c>
      <c r="T9" s="18">
        <v>582000</v>
      </c>
      <c r="U9" s="18">
        <v>3536000</v>
      </c>
      <c r="V9" s="18">
        <v>364</v>
      </c>
      <c r="W9" s="18">
        <v>102</v>
      </c>
      <c r="X9" s="18">
        <v>49</v>
      </c>
      <c r="Y9" s="18">
        <v>168</v>
      </c>
    </row>
  </sheetData>
  <mergeCells count="8">
    <mergeCell ref="F2:I2"/>
    <mergeCell ref="A1:Y1"/>
    <mergeCell ref="V2:Y2"/>
    <mergeCell ref="A2:A3"/>
    <mergeCell ref="J2:M2"/>
    <mergeCell ref="B2:E2"/>
    <mergeCell ref="N2:Q2"/>
    <mergeCell ref="R2:U2"/>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Q9"/>
  <sheetViews>
    <sheetView workbookViewId="0">
      <selection sqref="A1:Q1"/>
    </sheetView>
  </sheetViews>
  <sheetFormatPr defaultRowHeight="15" x14ac:dyDescent="0.25"/>
  <cols>
    <col min="1" max="1" width="8" customWidth="1"/>
    <col min="2" max="17" width="16" customWidth="1"/>
  </cols>
  <sheetData>
    <row r="1" spans="1:17" ht="27.95" customHeight="1" x14ac:dyDescent="0.25">
      <c r="A1" s="25" t="s">
        <v>92</v>
      </c>
      <c r="B1" s="26"/>
      <c r="C1" s="26"/>
      <c r="D1" s="26"/>
      <c r="E1" s="26"/>
      <c r="F1" s="26"/>
      <c r="G1" s="26"/>
      <c r="H1" s="26"/>
      <c r="I1" s="26"/>
      <c r="J1" s="26"/>
      <c r="K1" s="26"/>
      <c r="L1" s="26"/>
      <c r="M1" s="26"/>
      <c r="N1" s="26"/>
      <c r="O1" s="26"/>
      <c r="P1" s="26"/>
      <c r="Q1" s="26"/>
    </row>
    <row r="2" spans="1:17" ht="39.950000000000003" customHeight="1" x14ac:dyDescent="0.25">
      <c r="A2" s="27" t="s">
        <v>7</v>
      </c>
      <c r="B2" s="27" t="s">
        <v>93</v>
      </c>
      <c r="C2" s="26"/>
      <c r="D2" s="26"/>
      <c r="E2" s="26"/>
      <c r="F2" s="27" t="s">
        <v>94</v>
      </c>
      <c r="G2" s="26"/>
      <c r="H2" s="26"/>
      <c r="I2" s="26"/>
      <c r="J2" s="27" t="s">
        <v>95</v>
      </c>
      <c r="K2" s="26"/>
      <c r="L2" s="26"/>
      <c r="M2" s="26"/>
      <c r="N2" s="27" t="s">
        <v>96</v>
      </c>
      <c r="O2" s="26"/>
      <c r="P2" s="26"/>
      <c r="Q2" s="26"/>
    </row>
    <row r="3" spans="1:17" ht="20.100000000000001" customHeight="1" x14ac:dyDescent="0.25">
      <c r="A3" s="26"/>
      <c r="B3" s="13" t="s">
        <v>33</v>
      </c>
      <c r="C3" s="13" t="s">
        <v>34</v>
      </c>
      <c r="D3" s="13" t="s">
        <v>35</v>
      </c>
      <c r="E3" s="13" t="s">
        <v>129</v>
      </c>
      <c r="F3" s="13" t="s">
        <v>33</v>
      </c>
      <c r="G3" s="13" t="s">
        <v>34</v>
      </c>
      <c r="H3" s="13" t="s">
        <v>35</v>
      </c>
      <c r="I3" s="13" t="s">
        <v>129</v>
      </c>
      <c r="J3" s="13" t="s">
        <v>33</v>
      </c>
      <c r="K3" s="13" t="s">
        <v>34</v>
      </c>
      <c r="L3" s="13" t="s">
        <v>35</v>
      </c>
      <c r="M3" s="13" t="s">
        <v>129</v>
      </c>
      <c r="N3" s="13" t="s">
        <v>33</v>
      </c>
      <c r="O3" s="13" t="s">
        <v>34</v>
      </c>
      <c r="P3" s="13" t="s">
        <v>35</v>
      </c>
      <c r="Q3" s="13" t="s">
        <v>129</v>
      </c>
    </row>
    <row r="4" spans="1:17" x14ac:dyDescent="0.25">
      <c r="A4" s="14">
        <v>1997</v>
      </c>
      <c r="B4" s="15">
        <v>13586000</v>
      </c>
      <c r="C4" s="15">
        <v>2312000</v>
      </c>
      <c r="D4" s="15">
        <v>4049000</v>
      </c>
      <c r="E4" s="15">
        <v>1670000</v>
      </c>
      <c r="F4" s="15">
        <v>796</v>
      </c>
      <c r="G4" s="15">
        <v>99</v>
      </c>
      <c r="H4" s="15">
        <v>60</v>
      </c>
      <c r="I4" s="15">
        <v>111</v>
      </c>
      <c r="J4" s="15">
        <v>68254000</v>
      </c>
      <c r="K4" s="15">
        <v>74515000</v>
      </c>
      <c r="L4" s="15">
        <v>27868000</v>
      </c>
      <c r="M4" s="15">
        <v>99270000</v>
      </c>
      <c r="N4" s="15">
        <v>1173</v>
      </c>
      <c r="O4" s="15">
        <v>334</v>
      </c>
      <c r="P4" s="15">
        <v>142</v>
      </c>
      <c r="Q4" s="15">
        <v>328</v>
      </c>
    </row>
    <row r="5" spans="1:17" x14ac:dyDescent="0.25">
      <c r="A5" s="17">
        <v>2002</v>
      </c>
      <c r="B5" s="18">
        <v>5156000</v>
      </c>
      <c r="C5" s="18">
        <v>940000</v>
      </c>
      <c r="D5" s="18">
        <v>96000</v>
      </c>
      <c r="E5" s="18">
        <v>967000</v>
      </c>
      <c r="F5" s="18">
        <v>598</v>
      </c>
      <c r="G5" s="18">
        <v>61</v>
      </c>
      <c r="H5" s="18">
        <v>44</v>
      </c>
      <c r="I5" s="18">
        <v>121</v>
      </c>
      <c r="J5" s="18">
        <v>47453000</v>
      </c>
      <c r="K5" s="18">
        <v>59615000</v>
      </c>
      <c r="L5" s="18">
        <v>18082000</v>
      </c>
      <c r="M5" s="18">
        <v>52542000</v>
      </c>
      <c r="N5" s="18">
        <v>891</v>
      </c>
      <c r="O5" s="18">
        <v>270</v>
      </c>
      <c r="P5" s="18">
        <v>99</v>
      </c>
      <c r="Q5" s="18">
        <v>267</v>
      </c>
    </row>
    <row r="6" spans="1:17" x14ac:dyDescent="0.25">
      <c r="A6" s="14">
        <v>2007</v>
      </c>
      <c r="B6" s="15">
        <v>13712000</v>
      </c>
      <c r="C6" s="15">
        <v>2361000</v>
      </c>
      <c r="D6" s="15">
        <v>7858000</v>
      </c>
      <c r="E6" s="15">
        <v>1725000</v>
      </c>
      <c r="F6" s="15">
        <v>669</v>
      </c>
      <c r="G6" s="15">
        <v>88</v>
      </c>
      <c r="H6" s="15">
        <v>53</v>
      </c>
      <c r="I6" s="15">
        <v>124</v>
      </c>
      <c r="J6" s="15">
        <v>75185000</v>
      </c>
      <c r="K6" s="15">
        <v>66781000</v>
      </c>
      <c r="L6" s="15">
        <v>25544000</v>
      </c>
      <c r="M6" s="15">
        <v>62694000</v>
      </c>
      <c r="N6" s="15">
        <v>1210</v>
      </c>
      <c r="O6" s="15">
        <v>325</v>
      </c>
      <c r="P6" s="15">
        <v>173</v>
      </c>
      <c r="Q6" s="15">
        <v>365</v>
      </c>
    </row>
    <row r="7" spans="1:17" x14ac:dyDescent="0.25">
      <c r="A7" s="17">
        <v>2012</v>
      </c>
      <c r="B7" s="18">
        <v>8017000</v>
      </c>
      <c r="C7" s="18">
        <v>899000</v>
      </c>
      <c r="D7" s="18">
        <v>2795000</v>
      </c>
      <c r="E7" s="18">
        <v>2530000</v>
      </c>
      <c r="F7" s="18">
        <v>750</v>
      </c>
      <c r="G7" s="18">
        <v>62</v>
      </c>
      <c r="H7" s="18">
        <v>63</v>
      </c>
      <c r="I7" s="18">
        <v>130</v>
      </c>
      <c r="J7" s="18">
        <v>62285000</v>
      </c>
      <c r="K7" s="18">
        <v>45084000</v>
      </c>
      <c r="L7" s="18">
        <v>23815000</v>
      </c>
      <c r="M7" s="18">
        <v>47311000</v>
      </c>
      <c r="N7" s="18">
        <v>1128</v>
      </c>
      <c r="O7" s="18">
        <v>251</v>
      </c>
      <c r="P7" s="18">
        <v>159</v>
      </c>
      <c r="Q7" s="18">
        <v>245</v>
      </c>
    </row>
    <row r="8" spans="1:17" x14ac:dyDescent="0.25">
      <c r="A8" s="14">
        <v>2017</v>
      </c>
      <c r="B8" s="15">
        <v>3119000</v>
      </c>
      <c r="C8" s="15">
        <v>597000</v>
      </c>
      <c r="D8" s="15">
        <v>564000</v>
      </c>
      <c r="E8" s="15">
        <v>601000</v>
      </c>
      <c r="F8" s="15">
        <v>494</v>
      </c>
      <c r="G8" s="15">
        <v>64</v>
      </c>
      <c r="H8" s="15">
        <v>27</v>
      </c>
      <c r="I8" s="15">
        <v>94</v>
      </c>
      <c r="J8" s="15">
        <v>40918000</v>
      </c>
      <c r="K8" s="15">
        <v>40232000</v>
      </c>
      <c r="L8" s="15">
        <v>27061000</v>
      </c>
      <c r="M8" s="15">
        <v>42470000</v>
      </c>
      <c r="N8" s="15">
        <v>1054</v>
      </c>
      <c r="O8" s="15">
        <v>256</v>
      </c>
      <c r="P8" s="15">
        <v>108</v>
      </c>
      <c r="Q8" s="15">
        <v>234</v>
      </c>
    </row>
    <row r="9" spans="1:17" x14ac:dyDescent="0.25">
      <c r="A9" s="17">
        <v>2022</v>
      </c>
      <c r="B9" s="18">
        <v>13483000</v>
      </c>
      <c r="C9" s="18">
        <v>9827000</v>
      </c>
      <c r="D9" s="18">
        <v>5430000</v>
      </c>
      <c r="E9" s="18">
        <v>7069000</v>
      </c>
      <c r="F9" s="18">
        <v>656</v>
      </c>
      <c r="G9" s="18">
        <v>94</v>
      </c>
      <c r="H9" s="18">
        <v>67</v>
      </c>
      <c r="I9" s="18">
        <v>205</v>
      </c>
      <c r="J9" s="18">
        <v>79253000</v>
      </c>
      <c r="K9" s="18">
        <v>62802000</v>
      </c>
      <c r="L9" s="18">
        <v>41253000</v>
      </c>
      <c r="M9" s="18">
        <v>48249000</v>
      </c>
      <c r="N9" s="18">
        <v>873</v>
      </c>
      <c r="O9" s="18">
        <v>305</v>
      </c>
      <c r="P9" s="18">
        <v>158</v>
      </c>
      <c r="Q9" s="18">
        <v>299</v>
      </c>
    </row>
  </sheetData>
  <mergeCells count="6">
    <mergeCell ref="A1:Q1"/>
    <mergeCell ref="F2:I2"/>
    <mergeCell ref="A2:A3"/>
    <mergeCell ref="J2:M2"/>
    <mergeCell ref="B2:E2"/>
    <mergeCell ref="N2:Q2"/>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M9"/>
  <sheetViews>
    <sheetView workbookViewId="0">
      <selection sqref="A1:M1"/>
    </sheetView>
  </sheetViews>
  <sheetFormatPr defaultRowHeight="15" x14ac:dyDescent="0.25"/>
  <cols>
    <col min="1" max="1" width="8" customWidth="1"/>
    <col min="2" max="13" width="16" customWidth="1"/>
  </cols>
  <sheetData>
    <row r="1" spans="1:13" ht="27.95" customHeight="1" x14ac:dyDescent="0.25">
      <c r="A1" s="25" t="s">
        <v>97</v>
      </c>
      <c r="B1" s="26"/>
      <c r="C1" s="26"/>
      <c r="D1" s="26"/>
      <c r="E1" s="26"/>
      <c r="F1" s="26"/>
      <c r="G1" s="26"/>
      <c r="H1" s="26"/>
      <c r="I1" s="26"/>
      <c r="J1" s="26"/>
      <c r="K1" s="26"/>
      <c r="L1" s="26"/>
      <c r="M1" s="26"/>
    </row>
    <row r="2" spans="1:13" ht="39.950000000000003" customHeight="1" x14ac:dyDescent="0.25">
      <c r="A2" s="27" t="s">
        <v>7</v>
      </c>
      <c r="B2" s="27" t="s">
        <v>98</v>
      </c>
      <c r="C2" s="26"/>
      <c r="D2" s="26"/>
      <c r="E2" s="26"/>
      <c r="F2" s="27" t="s">
        <v>99</v>
      </c>
      <c r="G2" s="26"/>
      <c r="H2" s="26"/>
      <c r="I2" s="26"/>
      <c r="J2" s="27" t="s">
        <v>100</v>
      </c>
      <c r="K2" s="26"/>
      <c r="L2" s="26"/>
      <c r="M2" s="26"/>
    </row>
    <row r="3" spans="1:13" ht="20.100000000000001" customHeight="1" x14ac:dyDescent="0.25">
      <c r="A3" s="26"/>
      <c r="B3" s="13" t="s">
        <v>33</v>
      </c>
      <c r="C3" s="13" t="s">
        <v>34</v>
      </c>
      <c r="D3" s="13" t="s">
        <v>35</v>
      </c>
      <c r="E3" s="13" t="s">
        <v>129</v>
      </c>
      <c r="F3" s="13" t="s">
        <v>33</v>
      </c>
      <c r="G3" s="13" t="s">
        <v>34</v>
      </c>
      <c r="H3" s="13" t="s">
        <v>35</v>
      </c>
      <c r="I3" s="13" t="s">
        <v>129</v>
      </c>
      <c r="J3" s="13" t="s">
        <v>33</v>
      </c>
      <c r="K3" s="13" t="s">
        <v>34</v>
      </c>
      <c r="L3" s="13" t="s">
        <v>35</v>
      </c>
      <c r="M3" s="13" t="s">
        <v>129</v>
      </c>
    </row>
    <row r="4" spans="1:13" x14ac:dyDescent="0.25">
      <c r="A4" s="14">
        <v>1997</v>
      </c>
      <c r="B4" s="15">
        <v>157140000</v>
      </c>
      <c r="C4" s="15">
        <v>56851000</v>
      </c>
      <c r="D4" s="15">
        <v>33961000</v>
      </c>
      <c r="E4" s="15">
        <v>60042000</v>
      </c>
      <c r="F4" s="15">
        <v>36698</v>
      </c>
      <c r="G4" s="15">
        <v>56908</v>
      </c>
      <c r="H4" s="15">
        <v>57464</v>
      </c>
      <c r="I4" s="15">
        <v>53228</v>
      </c>
      <c r="J4" s="15">
        <v>4282</v>
      </c>
      <c r="K4" s="15">
        <v>999</v>
      </c>
      <c r="L4" s="15">
        <v>591</v>
      </c>
      <c r="M4" s="15">
        <v>1128</v>
      </c>
    </row>
    <row r="5" spans="1:13" x14ac:dyDescent="0.25">
      <c r="A5" s="17">
        <v>2002</v>
      </c>
      <c r="B5" s="18">
        <v>74990000</v>
      </c>
      <c r="C5" s="18">
        <v>29659000</v>
      </c>
      <c r="D5" s="18">
        <v>36671000</v>
      </c>
      <c r="E5" s="18">
        <v>44843000</v>
      </c>
      <c r="F5" s="18">
        <v>23981</v>
      </c>
      <c r="G5" s="18">
        <v>37543</v>
      </c>
      <c r="H5" s="18">
        <v>66074</v>
      </c>
      <c r="I5" s="18">
        <v>58849</v>
      </c>
      <c r="J5" s="18">
        <v>3127</v>
      </c>
      <c r="K5" s="18">
        <v>790</v>
      </c>
      <c r="L5" s="18">
        <v>555</v>
      </c>
      <c r="M5" s="18">
        <v>762</v>
      </c>
    </row>
    <row r="6" spans="1:13" x14ac:dyDescent="0.25">
      <c r="A6" s="14">
        <v>2007</v>
      </c>
      <c r="B6" s="15">
        <v>176664000</v>
      </c>
      <c r="C6" s="15">
        <v>85318000</v>
      </c>
      <c r="D6" s="15">
        <v>36990000</v>
      </c>
      <c r="E6" s="15">
        <v>72464000</v>
      </c>
      <c r="F6" s="15">
        <v>41883</v>
      </c>
      <c r="G6" s="15">
        <v>92036</v>
      </c>
      <c r="H6" s="15">
        <v>47852</v>
      </c>
      <c r="I6" s="15">
        <v>51466</v>
      </c>
      <c r="J6" s="15">
        <v>4218</v>
      </c>
      <c r="K6" s="15">
        <v>927</v>
      </c>
      <c r="L6" s="15">
        <v>773</v>
      </c>
      <c r="M6" s="15">
        <v>1408</v>
      </c>
    </row>
    <row r="7" spans="1:13" x14ac:dyDescent="0.25">
      <c r="A7" s="17">
        <v>2012</v>
      </c>
      <c r="B7" s="18">
        <v>148360000</v>
      </c>
      <c r="C7" s="18">
        <v>59064000</v>
      </c>
      <c r="D7" s="18">
        <v>37221000</v>
      </c>
      <c r="E7" s="18">
        <v>60352000</v>
      </c>
      <c r="F7" s="18">
        <v>31981</v>
      </c>
      <c r="G7" s="18">
        <v>61269</v>
      </c>
      <c r="H7" s="18">
        <v>49828</v>
      </c>
      <c r="I7" s="18">
        <v>52480</v>
      </c>
      <c r="J7" s="18">
        <v>4639</v>
      </c>
      <c r="K7" s="18">
        <v>964</v>
      </c>
      <c r="L7" s="18">
        <v>747</v>
      </c>
      <c r="M7" s="18">
        <v>1150</v>
      </c>
    </row>
    <row r="8" spans="1:13" x14ac:dyDescent="0.25">
      <c r="A8" s="14">
        <v>2017</v>
      </c>
      <c r="B8" s="15">
        <v>73008000</v>
      </c>
      <c r="C8" s="15">
        <v>29260000</v>
      </c>
      <c r="D8" s="15">
        <v>37960000</v>
      </c>
      <c r="E8" s="15">
        <v>71547000</v>
      </c>
      <c r="F8" s="15">
        <v>21997</v>
      </c>
      <c r="G8" s="15">
        <v>33250</v>
      </c>
      <c r="H8" s="15">
        <v>81111</v>
      </c>
      <c r="I8" s="15">
        <v>88989</v>
      </c>
      <c r="J8" s="15">
        <v>3319</v>
      </c>
      <c r="K8" s="15">
        <v>880</v>
      </c>
      <c r="L8" s="15">
        <v>468</v>
      </c>
      <c r="M8" s="15">
        <v>804</v>
      </c>
    </row>
    <row r="9" spans="1:13" x14ac:dyDescent="0.25">
      <c r="A9" s="17">
        <v>2022</v>
      </c>
      <c r="B9" s="18">
        <v>198631000</v>
      </c>
      <c r="C9" s="18">
        <v>88467000</v>
      </c>
      <c r="D9" s="18">
        <v>42701000</v>
      </c>
      <c r="E9" s="18">
        <v>71740000</v>
      </c>
      <c r="F9" s="18">
        <v>54599</v>
      </c>
      <c r="G9" s="18">
        <v>88467</v>
      </c>
      <c r="H9" s="18">
        <v>81490</v>
      </c>
      <c r="I9" s="18">
        <v>51060</v>
      </c>
      <c r="J9" s="18">
        <v>3638</v>
      </c>
      <c r="K9" s="18">
        <v>1000</v>
      </c>
      <c r="L9" s="18">
        <v>524</v>
      </c>
      <c r="M9" s="18">
        <v>1405</v>
      </c>
    </row>
  </sheetData>
  <mergeCells count="5">
    <mergeCell ref="A1:M1"/>
    <mergeCell ref="F2:I2"/>
    <mergeCell ref="A2:A3"/>
    <mergeCell ref="B2:E2"/>
    <mergeCell ref="J2:M2"/>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B9"/>
  <sheetViews>
    <sheetView workbookViewId="0">
      <selection sqref="A1:B1"/>
    </sheetView>
  </sheetViews>
  <sheetFormatPr defaultRowHeight="15" x14ac:dyDescent="0.25"/>
  <cols>
    <col min="1" max="1" width="8" customWidth="1"/>
    <col min="2" max="2" width="16" customWidth="1"/>
  </cols>
  <sheetData>
    <row r="1" spans="1:2" ht="27.95" customHeight="1" x14ac:dyDescent="0.25">
      <c r="A1" s="25" t="s">
        <v>101</v>
      </c>
      <c r="B1" s="26"/>
    </row>
    <row r="2" spans="1:2" ht="39.950000000000003" customHeight="1" x14ac:dyDescent="0.25">
      <c r="A2" s="27" t="s">
        <v>7</v>
      </c>
      <c r="B2" s="27" t="s">
        <v>102</v>
      </c>
    </row>
    <row r="3" spans="1:2" ht="20.100000000000001" customHeight="1" x14ac:dyDescent="0.25">
      <c r="A3" s="26"/>
      <c r="B3" s="13" t="s">
        <v>33</v>
      </c>
    </row>
    <row r="4" spans="1:2" x14ac:dyDescent="0.25">
      <c r="A4" s="14">
        <v>1997</v>
      </c>
      <c r="B4" s="15">
        <v>6</v>
      </c>
    </row>
    <row r="5" spans="1:2" x14ac:dyDescent="0.25">
      <c r="A5" s="17">
        <v>2002</v>
      </c>
      <c r="B5" s="18">
        <v>11</v>
      </c>
    </row>
    <row r="6" spans="1:2" x14ac:dyDescent="0.25">
      <c r="A6" s="14">
        <v>2007</v>
      </c>
      <c r="B6" s="15">
        <v>4</v>
      </c>
    </row>
    <row r="7" spans="1:2" x14ac:dyDescent="0.25">
      <c r="A7" s="17">
        <v>2012</v>
      </c>
      <c r="B7" s="18">
        <v>3</v>
      </c>
    </row>
    <row r="8" spans="1:2" x14ac:dyDescent="0.25">
      <c r="A8" s="14">
        <v>2017</v>
      </c>
      <c r="B8" s="15">
        <v>12</v>
      </c>
    </row>
    <row r="9" spans="1:2" x14ac:dyDescent="0.25">
      <c r="A9" s="17">
        <v>2022</v>
      </c>
      <c r="B9" s="18">
        <v>7</v>
      </c>
    </row>
  </sheetData>
  <mergeCells count="3">
    <mergeCell ref="B2"/>
    <mergeCell ref="A2:A3"/>
    <mergeCell ref="A1:B1"/>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I9"/>
  <sheetViews>
    <sheetView workbookViewId="0">
      <selection sqref="A1:I1"/>
    </sheetView>
  </sheetViews>
  <sheetFormatPr defaultRowHeight="15" x14ac:dyDescent="0.25"/>
  <cols>
    <col min="1" max="1" width="8" customWidth="1"/>
    <col min="2" max="9" width="16" customWidth="1"/>
  </cols>
  <sheetData>
    <row r="1" spans="1:9" ht="27.95" customHeight="1" x14ac:dyDescent="0.25">
      <c r="A1" s="25" t="s">
        <v>103</v>
      </c>
      <c r="B1" s="26"/>
      <c r="C1" s="26"/>
      <c r="D1" s="26"/>
      <c r="E1" s="26"/>
      <c r="F1" s="26"/>
      <c r="G1" s="26"/>
      <c r="H1" s="26"/>
      <c r="I1" s="26"/>
    </row>
    <row r="2" spans="1:9" ht="39.950000000000003" customHeight="1" x14ac:dyDescent="0.25">
      <c r="A2" s="27" t="s">
        <v>7</v>
      </c>
      <c r="B2" s="27" t="s">
        <v>104</v>
      </c>
      <c r="C2" s="26"/>
      <c r="D2" s="26"/>
      <c r="E2" s="26"/>
      <c r="F2" s="27" t="s">
        <v>105</v>
      </c>
      <c r="G2" s="26"/>
      <c r="H2" s="26"/>
      <c r="I2" s="26"/>
    </row>
    <row r="3" spans="1:9" ht="20.100000000000001" customHeight="1" x14ac:dyDescent="0.25">
      <c r="A3" s="26"/>
      <c r="B3" s="13" t="s">
        <v>33</v>
      </c>
      <c r="C3" s="13" t="s">
        <v>34</v>
      </c>
      <c r="D3" s="13" t="s">
        <v>35</v>
      </c>
      <c r="E3" s="13" t="s">
        <v>129</v>
      </c>
      <c r="F3" s="13" t="s">
        <v>33</v>
      </c>
      <c r="G3" s="13" t="s">
        <v>34</v>
      </c>
      <c r="H3" s="13" t="s">
        <v>35</v>
      </c>
      <c r="I3" s="13" t="s">
        <v>129</v>
      </c>
    </row>
    <row r="4" spans="1:9" x14ac:dyDescent="0.25">
      <c r="A4" s="14">
        <v>1997</v>
      </c>
      <c r="B4" s="15">
        <v>11006000</v>
      </c>
      <c r="C4" s="15">
        <v>6517000</v>
      </c>
      <c r="D4" s="15">
        <v>4670000</v>
      </c>
      <c r="E4" s="15">
        <v>2037000</v>
      </c>
      <c r="F4" s="15">
        <v>899</v>
      </c>
      <c r="G4" s="15">
        <v>329</v>
      </c>
      <c r="H4" s="15">
        <v>150</v>
      </c>
      <c r="I4" s="15">
        <v>189</v>
      </c>
    </row>
    <row r="5" spans="1:9" x14ac:dyDescent="0.25">
      <c r="A5" s="17">
        <v>2002</v>
      </c>
      <c r="B5" s="18">
        <v>6866000</v>
      </c>
      <c r="C5" s="18">
        <v>7471000</v>
      </c>
      <c r="D5" s="18">
        <v>1938000</v>
      </c>
      <c r="E5" s="18">
        <v>3448000</v>
      </c>
      <c r="F5" s="18">
        <v>977</v>
      </c>
      <c r="G5" s="18">
        <v>323</v>
      </c>
      <c r="H5" s="18">
        <v>155</v>
      </c>
      <c r="I5" s="18">
        <v>200</v>
      </c>
    </row>
    <row r="6" spans="1:9" x14ac:dyDescent="0.25">
      <c r="A6" s="14">
        <v>2007</v>
      </c>
      <c r="B6" s="15">
        <v>10774000</v>
      </c>
      <c r="C6" s="15">
        <v>7707000</v>
      </c>
      <c r="D6" s="15">
        <v>6495000</v>
      </c>
      <c r="E6" s="15">
        <v>2201000</v>
      </c>
      <c r="F6" s="15">
        <v>775</v>
      </c>
      <c r="G6" s="15">
        <v>283</v>
      </c>
      <c r="H6" s="15">
        <v>154</v>
      </c>
      <c r="I6" s="15">
        <v>202</v>
      </c>
    </row>
    <row r="7" spans="1:9" x14ac:dyDescent="0.25">
      <c r="A7" s="17">
        <v>2012</v>
      </c>
      <c r="B7" s="18">
        <v>9018000</v>
      </c>
      <c r="C7" s="18">
        <v>4359000</v>
      </c>
      <c r="D7" s="18">
        <v>3425000</v>
      </c>
      <c r="E7" s="18">
        <v>3409000</v>
      </c>
      <c r="F7" s="18">
        <v>938</v>
      </c>
      <c r="G7" s="18">
        <v>399</v>
      </c>
      <c r="H7" s="18">
        <v>184</v>
      </c>
      <c r="I7" s="18">
        <v>197</v>
      </c>
    </row>
    <row r="8" spans="1:9" x14ac:dyDescent="0.25">
      <c r="A8" s="14">
        <v>2017</v>
      </c>
      <c r="B8" s="15">
        <v>3865000</v>
      </c>
      <c r="C8" s="15">
        <v>3645000</v>
      </c>
      <c r="D8" s="15">
        <v>2275000</v>
      </c>
      <c r="E8" s="15">
        <v>2138000</v>
      </c>
      <c r="F8" s="15">
        <v>915</v>
      </c>
      <c r="G8" s="15">
        <v>352</v>
      </c>
      <c r="H8" s="15">
        <v>149</v>
      </c>
      <c r="I8" s="15">
        <v>204</v>
      </c>
    </row>
    <row r="9" spans="1:9" x14ac:dyDescent="0.25">
      <c r="A9" s="17">
        <v>2022</v>
      </c>
      <c r="B9" s="18">
        <v>11808000</v>
      </c>
      <c r="C9" s="18">
        <v>7819000</v>
      </c>
      <c r="D9" s="18">
        <v>9026000</v>
      </c>
      <c r="E9" s="18">
        <v>2800000</v>
      </c>
      <c r="F9" s="18">
        <v>696</v>
      </c>
      <c r="G9" s="18">
        <v>300</v>
      </c>
      <c r="H9" s="18">
        <v>104</v>
      </c>
      <c r="I9" s="18">
        <v>202</v>
      </c>
    </row>
  </sheetData>
  <mergeCells count="4">
    <mergeCell ref="A1:I1"/>
    <mergeCell ref="F2:I2"/>
    <mergeCell ref="A2:A3"/>
    <mergeCell ref="B2:E2"/>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I9"/>
  <sheetViews>
    <sheetView workbookViewId="0">
      <selection sqref="A1:I1"/>
    </sheetView>
  </sheetViews>
  <sheetFormatPr defaultRowHeight="15" x14ac:dyDescent="0.25"/>
  <cols>
    <col min="1" max="1" width="8" customWidth="1"/>
    <col min="2" max="9" width="16" customWidth="1"/>
  </cols>
  <sheetData>
    <row r="1" spans="1:9" ht="27.95" customHeight="1" x14ac:dyDescent="0.25">
      <c r="A1" s="25" t="s">
        <v>106</v>
      </c>
      <c r="B1" s="26"/>
      <c r="C1" s="26"/>
      <c r="D1" s="26"/>
      <c r="E1" s="26"/>
      <c r="F1" s="26"/>
      <c r="G1" s="26"/>
      <c r="H1" s="26"/>
      <c r="I1" s="26"/>
    </row>
    <row r="2" spans="1:9" ht="39.950000000000003" customHeight="1" x14ac:dyDescent="0.25">
      <c r="A2" s="27" t="s">
        <v>7</v>
      </c>
      <c r="B2" s="27" t="s">
        <v>107</v>
      </c>
      <c r="C2" s="26"/>
      <c r="D2" s="26"/>
      <c r="E2" s="26"/>
      <c r="F2" s="27" t="s">
        <v>108</v>
      </c>
      <c r="G2" s="26"/>
      <c r="H2" s="26"/>
      <c r="I2" s="26"/>
    </row>
    <row r="3" spans="1:9" ht="20.100000000000001" customHeight="1" x14ac:dyDescent="0.25">
      <c r="A3" s="26"/>
      <c r="B3" s="13" t="s">
        <v>33</v>
      </c>
      <c r="C3" s="13" t="s">
        <v>34</v>
      </c>
      <c r="D3" s="13" t="s">
        <v>35</v>
      </c>
      <c r="E3" s="13" t="s">
        <v>129</v>
      </c>
      <c r="F3" s="13" t="s">
        <v>33</v>
      </c>
      <c r="G3" s="13" t="s">
        <v>34</v>
      </c>
      <c r="H3" s="13" t="s">
        <v>35</v>
      </c>
      <c r="I3" s="13" t="s">
        <v>129</v>
      </c>
    </row>
    <row r="4" spans="1:9" x14ac:dyDescent="0.25">
      <c r="A4" s="14">
        <v>1997</v>
      </c>
      <c r="B4" s="15">
        <v>4674000</v>
      </c>
      <c r="C4" s="15">
        <v>5676000</v>
      </c>
      <c r="D4" s="15">
        <v>2941000</v>
      </c>
      <c r="E4" s="15">
        <v>5534000</v>
      </c>
      <c r="F4" s="15">
        <v>1117</v>
      </c>
      <c r="G4" s="15">
        <v>401</v>
      </c>
      <c r="H4" s="15">
        <v>194</v>
      </c>
      <c r="I4" s="15">
        <v>442</v>
      </c>
    </row>
    <row r="5" spans="1:9" x14ac:dyDescent="0.25">
      <c r="A5" s="17">
        <v>2002</v>
      </c>
      <c r="B5" s="18">
        <v>4613000</v>
      </c>
      <c r="C5" s="18">
        <v>3686000</v>
      </c>
      <c r="D5" s="18">
        <v>520000</v>
      </c>
      <c r="E5" s="18">
        <v>2368000</v>
      </c>
      <c r="F5" s="18">
        <v>841</v>
      </c>
      <c r="G5" s="18">
        <v>404</v>
      </c>
      <c r="H5" s="18">
        <v>218</v>
      </c>
      <c r="I5" s="18">
        <v>424</v>
      </c>
    </row>
    <row r="6" spans="1:9" x14ac:dyDescent="0.25">
      <c r="A6" s="14">
        <v>2007</v>
      </c>
      <c r="B6" s="15">
        <v>3054000</v>
      </c>
      <c r="C6" s="15">
        <v>4860000</v>
      </c>
      <c r="D6" s="15">
        <v>2238000</v>
      </c>
      <c r="E6" s="15">
        <v>1685000</v>
      </c>
      <c r="F6" s="15">
        <v>972</v>
      </c>
      <c r="G6" s="15">
        <v>338</v>
      </c>
      <c r="H6" s="15">
        <v>194</v>
      </c>
      <c r="I6" s="15">
        <v>431</v>
      </c>
    </row>
    <row r="7" spans="1:9" x14ac:dyDescent="0.25">
      <c r="A7" s="17">
        <v>2012</v>
      </c>
      <c r="B7" s="18">
        <v>8315000</v>
      </c>
      <c r="C7" s="18">
        <v>5043000</v>
      </c>
      <c r="D7" s="18">
        <v>783000</v>
      </c>
      <c r="E7" s="18">
        <v>3810000</v>
      </c>
      <c r="F7" s="18">
        <v>1437</v>
      </c>
      <c r="G7" s="18">
        <v>401</v>
      </c>
      <c r="H7" s="18">
        <v>271</v>
      </c>
      <c r="I7" s="18">
        <v>470</v>
      </c>
    </row>
    <row r="8" spans="1:9" x14ac:dyDescent="0.25">
      <c r="A8" s="14">
        <v>2017</v>
      </c>
      <c r="B8" s="15">
        <v>2592000</v>
      </c>
      <c r="C8" s="15">
        <v>5073000</v>
      </c>
      <c r="D8" s="15">
        <v>109000</v>
      </c>
      <c r="E8" s="15">
        <v>2573000</v>
      </c>
      <c r="F8" s="15">
        <v>771</v>
      </c>
      <c r="G8" s="15">
        <v>343</v>
      </c>
      <c r="H8" s="15">
        <v>123</v>
      </c>
      <c r="I8" s="15">
        <v>271</v>
      </c>
    </row>
    <row r="9" spans="1:9" x14ac:dyDescent="0.25">
      <c r="A9" s="17">
        <v>2022</v>
      </c>
      <c r="B9" s="18">
        <v>6441000</v>
      </c>
      <c r="C9" s="18">
        <v>7437000</v>
      </c>
      <c r="D9" s="18">
        <v>1066000</v>
      </c>
      <c r="E9" s="18">
        <v>4874000</v>
      </c>
      <c r="F9" s="18">
        <v>1411</v>
      </c>
      <c r="G9" s="18">
        <v>642</v>
      </c>
      <c r="H9" s="18">
        <v>238</v>
      </c>
      <c r="I9" s="18">
        <v>727</v>
      </c>
    </row>
  </sheetData>
  <mergeCells count="4">
    <mergeCell ref="A1:I1"/>
    <mergeCell ref="F2:I2"/>
    <mergeCell ref="A2:A3"/>
    <mergeCell ref="B2:E2"/>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W9"/>
  <sheetViews>
    <sheetView workbookViewId="0">
      <selection activeCell="C24" sqref="C24"/>
    </sheetView>
  </sheetViews>
  <sheetFormatPr defaultRowHeight="15" x14ac:dyDescent="0.25"/>
  <cols>
    <col min="1" max="1" width="8" customWidth="1"/>
    <col min="2" max="101" width="16" customWidth="1"/>
  </cols>
  <sheetData>
    <row r="1" spans="1:101" ht="27.95" customHeight="1" x14ac:dyDescent="0.25">
      <c r="A1" s="25" t="s">
        <v>6</v>
      </c>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c r="CH1" s="26"/>
      <c r="CI1" s="26"/>
      <c r="CJ1" s="26"/>
      <c r="CK1" s="26"/>
      <c r="CL1" s="26"/>
      <c r="CM1" s="26"/>
      <c r="CN1" s="26"/>
      <c r="CO1" s="26"/>
      <c r="CP1" s="26"/>
      <c r="CQ1" s="26"/>
      <c r="CR1" s="26"/>
      <c r="CS1" s="26"/>
      <c r="CT1" s="26"/>
      <c r="CU1" s="26"/>
      <c r="CV1" s="26"/>
      <c r="CW1" s="26"/>
    </row>
    <row r="2" spans="1:101" ht="39.950000000000003" customHeight="1" x14ac:dyDescent="0.25">
      <c r="A2" s="27" t="s">
        <v>7</v>
      </c>
      <c r="B2" s="27" t="s">
        <v>8</v>
      </c>
      <c r="C2" s="26"/>
      <c r="D2" s="26"/>
      <c r="E2" s="26"/>
      <c r="F2" s="27" t="s">
        <v>9</v>
      </c>
      <c r="G2" s="26"/>
      <c r="H2" s="26"/>
      <c r="I2" s="26"/>
      <c r="J2" s="27" t="s">
        <v>10</v>
      </c>
      <c r="K2" s="26"/>
      <c r="L2" s="26"/>
      <c r="M2" s="26"/>
      <c r="N2" s="27" t="s">
        <v>11</v>
      </c>
      <c r="O2" s="26"/>
      <c r="P2" s="26"/>
      <c r="Q2" s="26"/>
      <c r="R2" s="27" t="s">
        <v>12</v>
      </c>
      <c r="S2" s="26"/>
      <c r="T2" s="26"/>
      <c r="U2" s="26"/>
      <c r="V2" s="27" t="s">
        <v>13</v>
      </c>
      <c r="W2" s="26"/>
      <c r="X2" s="26"/>
      <c r="Y2" s="26"/>
      <c r="Z2" s="27" t="s">
        <v>14</v>
      </c>
      <c r="AA2" s="26"/>
      <c r="AB2" s="26"/>
      <c r="AC2" s="26"/>
      <c r="AD2" s="27" t="s">
        <v>15</v>
      </c>
      <c r="AE2" s="26"/>
      <c r="AF2" s="26"/>
      <c r="AG2" s="26"/>
      <c r="AH2" s="27" t="s">
        <v>16</v>
      </c>
      <c r="AI2" s="26"/>
      <c r="AJ2" s="26"/>
      <c r="AK2" s="26"/>
      <c r="AL2" s="27" t="s">
        <v>17</v>
      </c>
      <c r="AM2" s="26"/>
      <c r="AN2" s="26"/>
      <c r="AO2" s="26"/>
      <c r="AP2" s="27" t="s">
        <v>18</v>
      </c>
      <c r="AQ2" s="26"/>
      <c r="AR2" s="26"/>
      <c r="AS2" s="26"/>
      <c r="AT2" s="27" t="s">
        <v>19</v>
      </c>
      <c r="AU2" s="26"/>
      <c r="AV2" s="26"/>
      <c r="AW2" s="26"/>
      <c r="AX2" s="27" t="s">
        <v>20</v>
      </c>
      <c r="AY2" s="26"/>
      <c r="AZ2" s="26"/>
      <c r="BA2" s="26"/>
      <c r="BB2" s="27" t="s">
        <v>21</v>
      </c>
      <c r="BC2" s="26"/>
      <c r="BD2" s="26"/>
      <c r="BE2" s="26"/>
      <c r="BF2" s="27" t="s">
        <v>22</v>
      </c>
      <c r="BG2" s="26"/>
      <c r="BH2" s="26"/>
      <c r="BI2" s="26"/>
      <c r="BJ2" s="27" t="s">
        <v>23</v>
      </c>
      <c r="BK2" s="26"/>
      <c r="BL2" s="26"/>
      <c r="BM2" s="26"/>
      <c r="BN2" s="27" t="s">
        <v>24</v>
      </c>
      <c r="BO2" s="26"/>
      <c r="BP2" s="26"/>
      <c r="BQ2" s="26"/>
      <c r="BR2" s="27" t="s">
        <v>25</v>
      </c>
      <c r="BS2" s="26"/>
      <c r="BT2" s="26"/>
      <c r="BU2" s="26"/>
      <c r="BV2" s="27" t="s">
        <v>26</v>
      </c>
      <c r="BW2" s="26"/>
      <c r="BX2" s="26"/>
      <c r="BY2" s="26"/>
      <c r="BZ2" s="27" t="s">
        <v>27</v>
      </c>
      <c r="CA2" s="26"/>
      <c r="CB2" s="26"/>
      <c r="CC2" s="26"/>
      <c r="CD2" s="27" t="s">
        <v>28</v>
      </c>
      <c r="CE2" s="26"/>
      <c r="CF2" s="26"/>
      <c r="CG2" s="26"/>
      <c r="CH2" s="27" t="s">
        <v>29</v>
      </c>
      <c r="CI2" s="26"/>
      <c r="CJ2" s="26"/>
      <c r="CK2" s="26"/>
      <c r="CL2" s="27" t="s">
        <v>30</v>
      </c>
      <c r="CM2" s="26"/>
      <c r="CN2" s="26"/>
      <c r="CO2" s="26"/>
      <c r="CP2" s="27" t="s">
        <v>31</v>
      </c>
      <c r="CQ2" s="26"/>
      <c r="CR2" s="26"/>
      <c r="CS2" s="26"/>
      <c r="CT2" s="27" t="s">
        <v>32</v>
      </c>
      <c r="CU2" s="26"/>
      <c r="CV2" s="26"/>
      <c r="CW2" s="26"/>
    </row>
    <row r="3" spans="1:101" ht="20.100000000000001" customHeight="1" x14ac:dyDescent="0.25">
      <c r="A3" s="26"/>
      <c r="B3" s="13" t="s">
        <v>33</v>
      </c>
      <c r="C3" s="13" t="s">
        <v>34</v>
      </c>
      <c r="D3" s="13" t="s">
        <v>35</v>
      </c>
      <c r="E3" s="13" t="s">
        <v>129</v>
      </c>
      <c r="F3" s="13" t="s">
        <v>33</v>
      </c>
      <c r="G3" s="13" t="s">
        <v>34</v>
      </c>
      <c r="H3" s="13" t="s">
        <v>35</v>
      </c>
      <c r="I3" s="13" t="s">
        <v>129</v>
      </c>
      <c r="J3" s="13" t="s">
        <v>33</v>
      </c>
      <c r="K3" s="13" t="s">
        <v>34</v>
      </c>
      <c r="L3" s="13" t="s">
        <v>35</v>
      </c>
      <c r="M3" s="13" t="s">
        <v>129</v>
      </c>
      <c r="N3" s="13" t="s">
        <v>33</v>
      </c>
      <c r="O3" s="13" t="s">
        <v>34</v>
      </c>
      <c r="P3" s="13" t="s">
        <v>35</v>
      </c>
      <c r="Q3" s="13" t="s">
        <v>129</v>
      </c>
      <c r="R3" s="13" t="s">
        <v>33</v>
      </c>
      <c r="S3" s="13" t="s">
        <v>34</v>
      </c>
      <c r="T3" s="13" t="s">
        <v>35</v>
      </c>
      <c r="U3" s="13" t="s">
        <v>129</v>
      </c>
      <c r="V3" s="13" t="s">
        <v>33</v>
      </c>
      <c r="W3" s="13" t="s">
        <v>34</v>
      </c>
      <c r="X3" s="13" t="s">
        <v>35</v>
      </c>
      <c r="Y3" s="13" t="s">
        <v>129</v>
      </c>
      <c r="Z3" s="13" t="s">
        <v>33</v>
      </c>
      <c r="AA3" s="13" t="s">
        <v>34</v>
      </c>
      <c r="AB3" s="13" t="s">
        <v>35</v>
      </c>
      <c r="AC3" s="13" t="s">
        <v>129</v>
      </c>
      <c r="AD3" s="13" t="s">
        <v>33</v>
      </c>
      <c r="AE3" s="13" t="s">
        <v>34</v>
      </c>
      <c r="AF3" s="13" t="s">
        <v>35</v>
      </c>
      <c r="AG3" s="13" t="s">
        <v>129</v>
      </c>
      <c r="AH3" s="13" t="s">
        <v>33</v>
      </c>
      <c r="AI3" s="13" t="s">
        <v>34</v>
      </c>
      <c r="AJ3" s="13" t="s">
        <v>35</v>
      </c>
      <c r="AK3" s="13" t="s">
        <v>129</v>
      </c>
      <c r="AL3" s="13" t="s">
        <v>33</v>
      </c>
      <c r="AM3" s="13" t="s">
        <v>34</v>
      </c>
      <c r="AN3" s="13" t="s">
        <v>35</v>
      </c>
      <c r="AO3" s="13" t="s">
        <v>129</v>
      </c>
      <c r="AP3" s="13" t="s">
        <v>33</v>
      </c>
      <c r="AQ3" s="13" t="s">
        <v>34</v>
      </c>
      <c r="AR3" s="13" t="s">
        <v>35</v>
      </c>
      <c r="AS3" s="13" t="s">
        <v>129</v>
      </c>
      <c r="AT3" s="13" t="s">
        <v>33</v>
      </c>
      <c r="AU3" s="13" t="s">
        <v>34</v>
      </c>
      <c r="AV3" s="13" t="s">
        <v>35</v>
      </c>
      <c r="AW3" s="13" t="s">
        <v>129</v>
      </c>
      <c r="AX3" s="13" t="s">
        <v>33</v>
      </c>
      <c r="AY3" s="13" t="s">
        <v>34</v>
      </c>
      <c r="AZ3" s="13" t="s">
        <v>35</v>
      </c>
      <c r="BA3" s="13" t="s">
        <v>129</v>
      </c>
      <c r="BB3" s="13" t="s">
        <v>33</v>
      </c>
      <c r="BC3" s="13" t="s">
        <v>34</v>
      </c>
      <c r="BD3" s="13" t="s">
        <v>35</v>
      </c>
      <c r="BE3" s="13" t="s">
        <v>129</v>
      </c>
      <c r="BF3" s="13" t="s">
        <v>33</v>
      </c>
      <c r="BG3" s="13" t="s">
        <v>34</v>
      </c>
      <c r="BH3" s="13" t="s">
        <v>35</v>
      </c>
      <c r="BI3" s="13" t="s">
        <v>129</v>
      </c>
      <c r="BJ3" s="13" t="s">
        <v>33</v>
      </c>
      <c r="BK3" s="13" t="s">
        <v>34</v>
      </c>
      <c r="BL3" s="13" t="s">
        <v>35</v>
      </c>
      <c r="BM3" s="13" t="s">
        <v>129</v>
      </c>
      <c r="BN3" s="13" t="s">
        <v>33</v>
      </c>
      <c r="BO3" s="13" t="s">
        <v>34</v>
      </c>
      <c r="BP3" s="13" t="s">
        <v>35</v>
      </c>
      <c r="BQ3" s="13" t="s">
        <v>129</v>
      </c>
      <c r="BR3" s="13" t="s">
        <v>33</v>
      </c>
      <c r="BS3" s="13" t="s">
        <v>34</v>
      </c>
      <c r="BT3" s="13" t="s">
        <v>35</v>
      </c>
      <c r="BU3" s="13" t="s">
        <v>129</v>
      </c>
      <c r="BV3" s="13" t="s">
        <v>33</v>
      </c>
      <c r="BW3" s="13" t="s">
        <v>34</v>
      </c>
      <c r="BX3" s="13" t="s">
        <v>35</v>
      </c>
      <c r="BY3" s="13" t="s">
        <v>129</v>
      </c>
      <c r="BZ3" s="13" t="s">
        <v>33</v>
      </c>
      <c r="CA3" s="13" t="s">
        <v>34</v>
      </c>
      <c r="CB3" s="13" t="s">
        <v>35</v>
      </c>
      <c r="CC3" s="13" t="s">
        <v>129</v>
      </c>
      <c r="CD3" s="13" t="s">
        <v>33</v>
      </c>
      <c r="CE3" s="13" t="s">
        <v>34</v>
      </c>
      <c r="CF3" s="13" t="s">
        <v>35</v>
      </c>
      <c r="CG3" s="13" t="s">
        <v>129</v>
      </c>
      <c r="CH3" s="13" t="s">
        <v>33</v>
      </c>
      <c r="CI3" s="13" t="s">
        <v>34</v>
      </c>
      <c r="CJ3" s="13" t="s">
        <v>35</v>
      </c>
      <c r="CK3" s="13" t="s">
        <v>129</v>
      </c>
      <c r="CL3" s="13" t="s">
        <v>33</v>
      </c>
      <c r="CM3" s="13" t="s">
        <v>34</v>
      </c>
      <c r="CN3" s="13" t="s">
        <v>35</v>
      </c>
      <c r="CO3" s="13" t="s">
        <v>129</v>
      </c>
      <c r="CP3" s="13" t="s">
        <v>33</v>
      </c>
      <c r="CQ3" s="13" t="s">
        <v>34</v>
      </c>
      <c r="CR3" s="13" t="s">
        <v>35</v>
      </c>
      <c r="CS3" s="13" t="s">
        <v>129</v>
      </c>
      <c r="CT3" s="13" t="s">
        <v>33</v>
      </c>
      <c r="CU3" s="13" t="s">
        <v>34</v>
      </c>
      <c r="CV3" s="13" t="s">
        <v>35</v>
      </c>
      <c r="CW3" s="13" t="s">
        <v>129</v>
      </c>
    </row>
    <row r="4" spans="1:101" x14ac:dyDescent="0.25">
      <c r="A4" s="14">
        <v>1997</v>
      </c>
      <c r="B4" s="15">
        <v>51279</v>
      </c>
      <c r="C4" s="15">
        <v>18354</v>
      </c>
      <c r="D4" s="16"/>
      <c r="E4" s="16"/>
      <c r="F4" s="15">
        <v>1831</v>
      </c>
      <c r="G4" s="15">
        <v>412</v>
      </c>
      <c r="H4" s="15">
        <v>242</v>
      </c>
      <c r="I4" s="15">
        <v>591</v>
      </c>
      <c r="J4" s="15">
        <v>70</v>
      </c>
      <c r="K4" s="15">
        <v>43</v>
      </c>
      <c r="L4" s="15">
        <v>31</v>
      </c>
      <c r="M4" s="15">
        <v>60</v>
      </c>
      <c r="N4" s="15">
        <v>72028</v>
      </c>
      <c r="O4" s="15">
        <v>22200</v>
      </c>
      <c r="P4" s="16"/>
      <c r="Q4" s="16"/>
      <c r="R4" s="15">
        <v>3398</v>
      </c>
      <c r="S4" s="15">
        <v>835</v>
      </c>
      <c r="T4" s="15">
        <v>416</v>
      </c>
      <c r="U4" s="15">
        <v>902</v>
      </c>
      <c r="V4" s="15">
        <v>609</v>
      </c>
      <c r="W4" s="15">
        <v>160</v>
      </c>
      <c r="X4" s="15">
        <v>101</v>
      </c>
      <c r="Y4" s="15">
        <v>167</v>
      </c>
      <c r="Z4" s="15">
        <v>198</v>
      </c>
      <c r="AA4" s="15">
        <v>28</v>
      </c>
      <c r="AB4" s="15">
        <v>23</v>
      </c>
      <c r="AC4" s="15">
        <v>45</v>
      </c>
      <c r="AD4" s="15">
        <v>64</v>
      </c>
      <c r="AE4" s="15">
        <v>28</v>
      </c>
      <c r="AF4" s="15">
        <v>23</v>
      </c>
      <c r="AG4" s="15">
        <v>37</v>
      </c>
      <c r="AH4" s="15">
        <v>57807</v>
      </c>
      <c r="AI4" s="16"/>
      <c r="AJ4" s="15">
        <v>6800</v>
      </c>
      <c r="AK4" s="16"/>
      <c r="AL4" s="15">
        <v>3229</v>
      </c>
      <c r="AM4" s="15">
        <v>821</v>
      </c>
      <c r="AN4" s="15">
        <v>391</v>
      </c>
      <c r="AO4" s="15">
        <v>852</v>
      </c>
      <c r="AP4" s="15">
        <v>982</v>
      </c>
      <c r="AQ4" s="15">
        <v>571</v>
      </c>
      <c r="AR4" s="15">
        <v>243</v>
      </c>
      <c r="AS4" s="15">
        <v>559</v>
      </c>
      <c r="AT4" s="15">
        <v>143</v>
      </c>
      <c r="AU4" s="15">
        <v>4</v>
      </c>
      <c r="AV4" s="15">
        <v>16</v>
      </c>
      <c r="AW4" s="15">
        <v>41</v>
      </c>
      <c r="AX4" s="15">
        <v>5484804000</v>
      </c>
      <c r="AY4" s="15">
        <v>1395200000</v>
      </c>
      <c r="AZ4" s="15">
        <v>1095410000</v>
      </c>
      <c r="BA4" s="15">
        <v>2253978000</v>
      </c>
      <c r="BB4" s="15">
        <v>7985</v>
      </c>
      <c r="BC4" s="15">
        <v>20171</v>
      </c>
      <c r="BD4" s="15">
        <v>7600</v>
      </c>
      <c r="BE4" s="15">
        <v>9836</v>
      </c>
      <c r="BF4" s="15">
        <v>1280898</v>
      </c>
      <c r="BG4" s="15">
        <v>1396597</v>
      </c>
      <c r="BH4" s="15">
        <v>1853486</v>
      </c>
      <c r="BI4" s="15">
        <v>1998208</v>
      </c>
      <c r="BJ4" s="15">
        <v>4282</v>
      </c>
      <c r="BK4" s="15">
        <v>999</v>
      </c>
      <c r="BL4" s="15">
        <v>591</v>
      </c>
      <c r="BM4" s="15">
        <v>1128</v>
      </c>
      <c r="BN4" s="15">
        <v>6966</v>
      </c>
      <c r="BO4" s="15">
        <v>10776</v>
      </c>
      <c r="BP4" s="15">
        <v>22523</v>
      </c>
      <c r="BQ4" s="15">
        <v>41548</v>
      </c>
      <c r="BR4" s="15">
        <v>520237</v>
      </c>
      <c r="BS4" s="16"/>
      <c r="BT4" s="16"/>
      <c r="BU4" s="15">
        <v>155344</v>
      </c>
      <c r="BV4" s="15">
        <v>1360</v>
      </c>
      <c r="BW4" s="15">
        <v>106</v>
      </c>
      <c r="BX4" s="15">
        <v>228</v>
      </c>
      <c r="BY4" s="15">
        <v>368</v>
      </c>
      <c r="BZ4" s="15">
        <v>505802</v>
      </c>
      <c r="CA4" s="15">
        <v>24695</v>
      </c>
      <c r="CB4" s="15">
        <v>96175</v>
      </c>
      <c r="CC4" s="15">
        <v>143413</v>
      </c>
      <c r="CD4" s="15">
        <v>1232</v>
      </c>
      <c r="CE4" s="15">
        <v>96</v>
      </c>
      <c r="CF4" s="15">
        <v>205</v>
      </c>
      <c r="CG4" s="15">
        <v>333</v>
      </c>
      <c r="CH4" s="15">
        <v>57747</v>
      </c>
      <c r="CI4" s="15">
        <v>3919</v>
      </c>
      <c r="CJ4" s="16"/>
      <c r="CK4" s="16"/>
      <c r="CL4" s="15">
        <v>344</v>
      </c>
      <c r="CM4" s="15">
        <v>46</v>
      </c>
      <c r="CN4" s="15">
        <v>59</v>
      </c>
      <c r="CO4" s="15">
        <v>95</v>
      </c>
      <c r="CP4" s="15">
        <v>254</v>
      </c>
      <c r="CQ4" s="15">
        <v>32</v>
      </c>
      <c r="CR4" s="15">
        <v>35</v>
      </c>
      <c r="CS4" s="15">
        <v>71</v>
      </c>
      <c r="CT4" s="15">
        <v>110</v>
      </c>
      <c r="CU4" s="16"/>
      <c r="CV4" s="15">
        <v>26</v>
      </c>
      <c r="CW4" s="15">
        <v>38</v>
      </c>
    </row>
    <row r="5" spans="1:101" x14ac:dyDescent="0.25">
      <c r="A5" s="17">
        <v>2002</v>
      </c>
      <c r="B5" s="18">
        <v>38129</v>
      </c>
      <c r="C5" s="18">
        <v>14175</v>
      </c>
      <c r="D5" s="19"/>
      <c r="E5" s="19"/>
      <c r="F5" s="18">
        <v>1093</v>
      </c>
      <c r="G5" s="18">
        <v>321</v>
      </c>
      <c r="H5" s="18">
        <v>225</v>
      </c>
      <c r="I5" s="18">
        <v>334</v>
      </c>
      <c r="J5" s="18">
        <v>37</v>
      </c>
      <c r="K5" s="18">
        <v>22</v>
      </c>
      <c r="L5" s="18">
        <v>14</v>
      </c>
      <c r="M5" s="18">
        <v>38</v>
      </c>
      <c r="N5" s="18">
        <v>90778</v>
      </c>
      <c r="O5" s="18">
        <v>29103</v>
      </c>
      <c r="P5" s="19"/>
      <c r="Q5" s="19"/>
      <c r="R5" s="18">
        <v>2908</v>
      </c>
      <c r="S5" s="18">
        <v>681</v>
      </c>
      <c r="T5" s="18">
        <v>474</v>
      </c>
      <c r="U5" s="18">
        <v>692</v>
      </c>
      <c r="V5" s="18">
        <v>631</v>
      </c>
      <c r="W5" s="18">
        <v>128</v>
      </c>
      <c r="X5" s="18">
        <v>113</v>
      </c>
      <c r="Y5" s="18">
        <v>143</v>
      </c>
      <c r="Z5" s="18">
        <v>127</v>
      </c>
      <c r="AA5" s="18">
        <v>24</v>
      </c>
      <c r="AB5" s="18">
        <v>19</v>
      </c>
      <c r="AC5" s="18">
        <v>30</v>
      </c>
      <c r="AD5" s="18">
        <v>16</v>
      </c>
      <c r="AE5" s="18">
        <v>12</v>
      </c>
      <c r="AF5" s="18">
        <v>10</v>
      </c>
      <c r="AG5" s="18">
        <v>17</v>
      </c>
      <c r="AH5" s="18">
        <v>55529</v>
      </c>
      <c r="AI5" s="19"/>
      <c r="AJ5" s="18">
        <v>11771</v>
      </c>
      <c r="AK5" s="19"/>
      <c r="AL5" s="18">
        <v>2791</v>
      </c>
      <c r="AM5" s="18">
        <v>656</v>
      </c>
      <c r="AN5" s="18">
        <v>426</v>
      </c>
      <c r="AO5" s="18">
        <v>649</v>
      </c>
      <c r="AP5" s="18">
        <v>885</v>
      </c>
      <c r="AQ5" s="18">
        <v>535</v>
      </c>
      <c r="AR5" s="18">
        <v>309</v>
      </c>
      <c r="AS5" s="18">
        <v>445</v>
      </c>
      <c r="AT5" s="18">
        <v>241</v>
      </c>
      <c r="AU5" s="18">
        <v>36</v>
      </c>
      <c r="AV5" s="18">
        <v>86</v>
      </c>
      <c r="AW5" s="18">
        <v>88</v>
      </c>
      <c r="AX5" s="18">
        <v>2342412000</v>
      </c>
      <c r="AY5" s="18">
        <v>590862000</v>
      </c>
      <c r="AZ5" s="18">
        <v>623969000</v>
      </c>
      <c r="BA5" s="18">
        <v>1026310000</v>
      </c>
      <c r="BB5" s="18">
        <v>2822</v>
      </c>
      <c r="BC5" s="18">
        <v>8358</v>
      </c>
      <c r="BD5" s="18">
        <v>3989</v>
      </c>
      <c r="BE5" s="18">
        <v>4112</v>
      </c>
      <c r="BF5" s="18">
        <v>724308</v>
      </c>
      <c r="BG5" s="18">
        <v>738577</v>
      </c>
      <c r="BH5" s="18">
        <v>1068439</v>
      </c>
      <c r="BI5" s="18">
        <v>1251598</v>
      </c>
      <c r="BJ5" s="18">
        <v>3234</v>
      </c>
      <c r="BK5" s="18">
        <v>800</v>
      </c>
      <c r="BL5" s="18">
        <v>584</v>
      </c>
      <c r="BM5" s="18">
        <v>820</v>
      </c>
      <c r="BN5" s="18">
        <v>9041</v>
      </c>
      <c r="BO5" s="18">
        <v>13703</v>
      </c>
      <c r="BP5" s="18">
        <v>19595</v>
      </c>
      <c r="BQ5" s="18">
        <v>26855</v>
      </c>
      <c r="BR5" s="18">
        <v>652225</v>
      </c>
      <c r="BS5" s="19"/>
      <c r="BT5" s="19"/>
      <c r="BU5" s="18">
        <v>148674</v>
      </c>
      <c r="BV5" s="18">
        <v>673</v>
      </c>
      <c r="BW5" s="18">
        <v>81</v>
      </c>
      <c r="BX5" s="18">
        <v>194</v>
      </c>
      <c r="BY5" s="18">
        <v>261</v>
      </c>
      <c r="BZ5" s="18">
        <v>605737</v>
      </c>
      <c r="CA5" s="18">
        <v>20752</v>
      </c>
      <c r="CB5" s="18">
        <v>82768</v>
      </c>
      <c r="CC5" s="18">
        <v>143369</v>
      </c>
      <c r="CD5" s="18">
        <v>488</v>
      </c>
      <c r="CE5" s="18">
        <v>48</v>
      </c>
      <c r="CF5" s="18">
        <v>130</v>
      </c>
      <c r="CG5" s="18">
        <v>192</v>
      </c>
      <c r="CH5" s="18">
        <v>86632</v>
      </c>
      <c r="CI5" s="18">
        <v>6675</v>
      </c>
      <c r="CJ5" s="19"/>
      <c r="CK5" s="19"/>
      <c r="CL5" s="18">
        <v>208</v>
      </c>
      <c r="CM5" s="18">
        <v>19</v>
      </c>
      <c r="CN5" s="18">
        <v>27</v>
      </c>
      <c r="CO5" s="18">
        <v>54</v>
      </c>
      <c r="CP5" s="18">
        <v>181</v>
      </c>
      <c r="CQ5" s="18">
        <v>12</v>
      </c>
      <c r="CR5" s="18">
        <v>20</v>
      </c>
      <c r="CS5" s="18">
        <v>35</v>
      </c>
      <c r="CT5" s="18">
        <v>47</v>
      </c>
      <c r="CU5" s="19"/>
      <c r="CV5" s="18">
        <v>7</v>
      </c>
      <c r="CW5" s="18">
        <v>22</v>
      </c>
    </row>
    <row r="6" spans="1:101" x14ac:dyDescent="0.25">
      <c r="A6" s="14">
        <v>2007</v>
      </c>
      <c r="B6" s="15">
        <v>50187</v>
      </c>
      <c r="C6" s="15">
        <v>18296</v>
      </c>
      <c r="D6" s="16"/>
      <c r="E6" s="16"/>
      <c r="F6" s="15">
        <v>1884</v>
      </c>
      <c r="G6" s="15">
        <v>374</v>
      </c>
      <c r="H6" s="15">
        <v>316</v>
      </c>
      <c r="I6" s="15">
        <v>692</v>
      </c>
      <c r="J6" s="15">
        <v>45</v>
      </c>
      <c r="K6" s="15">
        <v>37</v>
      </c>
      <c r="L6" s="15">
        <v>18</v>
      </c>
      <c r="M6" s="15">
        <v>61</v>
      </c>
      <c r="N6" s="15">
        <v>82295</v>
      </c>
      <c r="O6" s="15">
        <v>23067</v>
      </c>
      <c r="P6" s="16"/>
      <c r="Q6" s="16"/>
      <c r="R6" s="15">
        <v>3315</v>
      </c>
      <c r="S6" s="15">
        <v>780</v>
      </c>
      <c r="T6" s="15">
        <v>583</v>
      </c>
      <c r="U6" s="15">
        <v>1148</v>
      </c>
      <c r="V6" s="15">
        <v>833</v>
      </c>
      <c r="W6" s="15">
        <v>215</v>
      </c>
      <c r="X6" s="15">
        <v>167</v>
      </c>
      <c r="Y6" s="15">
        <v>309</v>
      </c>
      <c r="Z6" s="15">
        <v>221</v>
      </c>
      <c r="AA6" s="15">
        <v>35</v>
      </c>
      <c r="AB6" s="15">
        <v>23</v>
      </c>
      <c r="AC6" s="15">
        <v>82</v>
      </c>
      <c r="AD6" s="15">
        <v>76</v>
      </c>
      <c r="AE6" s="15">
        <v>19</v>
      </c>
      <c r="AF6" s="15">
        <v>30</v>
      </c>
      <c r="AG6" s="15">
        <v>36</v>
      </c>
      <c r="AH6" s="15">
        <v>58504</v>
      </c>
      <c r="AI6" s="16"/>
      <c r="AJ6" s="15">
        <v>5467</v>
      </c>
      <c r="AK6" s="16"/>
      <c r="AL6" s="15">
        <v>3008</v>
      </c>
      <c r="AM6" s="15">
        <v>730</v>
      </c>
      <c r="AN6" s="15">
        <v>521</v>
      </c>
      <c r="AO6" s="15">
        <v>1057</v>
      </c>
      <c r="AP6" s="15">
        <v>794</v>
      </c>
      <c r="AQ6" s="15">
        <v>482</v>
      </c>
      <c r="AR6" s="15">
        <v>247</v>
      </c>
      <c r="AS6" s="15">
        <v>621</v>
      </c>
      <c r="AT6" s="15">
        <v>151</v>
      </c>
      <c r="AU6" s="15">
        <v>4</v>
      </c>
      <c r="AV6" s="15">
        <v>30</v>
      </c>
      <c r="AW6" s="15">
        <v>56</v>
      </c>
      <c r="AX6" s="15">
        <v>4607137000</v>
      </c>
      <c r="AY6" s="15">
        <v>1780081000</v>
      </c>
      <c r="AZ6" s="15">
        <v>1348683000</v>
      </c>
      <c r="BA6" s="15">
        <v>2854436000</v>
      </c>
      <c r="BB6" s="15">
        <v>6934</v>
      </c>
      <c r="BC6" s="15">
        <v>24794</v>
      </c>
      <c r="BD6" s="15">
        <v>8982</v>
      </c>
      <c r="BE6" s="15">
        <v>11466</v>
      </c>
      <c r="BF6" s="15">
        <v>1091739</v>
      </c>
      <c r="BG6" s="15">
        <v>1920259</v>
      </c>
      <c r="BH6" s="15">
        <v>1744739</v>
      </c>
      <c r="BI6" s="15">
        <v>2027299</v>
      </c>
      <c r="BJ6" s="15">
        <v>4220</v>
      </c>
      <c r="BK6" s="15">
        <v>927</v>
      </c>
      <c r="BL6" s="15">
        <v>773</v>
      </c>
      <c r="BM6" s="15">
        <v>1408</v>
      </c>
      <c r="BN6" s="15">
        <v>6662</v>
      </c>
      <c r="BO6" s="15">
        <v>11683</v>
      </c>
      <c r="BP6" s="15">
        <v>22258</v>
      </c>
      <c r="BQ6" s="15">
        <v>4849</v>
      </c>
      <c r="BR6" s="15">
        <v>496339</v>
      </c>
      <c r="BS6" s="16"/>
      <c r="BT6" s="16"/>
      <c r="BU6" s="15">
        <v>170508</v>
      </c>
      <c r="BV6" s="15">
        <v>1411</v>
      </c>
      <c r="BW6" s="15">
        <v>128</v>
      </c>
      <c r="BX6" s="15">
        <v>259</v>
      </c>
      <c r="BY6" s="15">
        <v>448</v>
      </c>
      <c r="BZ6" s="15">
        <v>476082</v>
      </c>
      <c r="CA6" s="15">
        <v>23682</v>
      </c>
      <c r="CB6" s="15">
        <v>99002</v>
      </c>
      <c r="CC6" s="15">
        <v>163050</v>
      </c>
      <c r="CD6" s="15">
        <v>1272</v>
      </c>
      <c r="CE6" s="15">
        <v>113</v>
      </c>
      <c r="CF6" s="15">
        <v>231</v>
      </c>
      <c r="CG6" s="15">
        <v>407</v>
      </c>
      <c r="CH6" s="15">
        <v>55880</v>
      </c>
      <c r="CI6" s="15">
        <v>6750</v>
      </c>
      <c r="CJ6" s="16"/>
      <c r="CK6" s="16"/>
      <c r="CL6" s="15">
        <v>416</v>
      </c>
      <c r="CM6" s="15">
        <v>48</v>
      </c>
      <c r="CN6" s="15">
        <v>80</v>
      </c>
      <c r="CO6" s="15">
        <v>124</v>
      </c>
      <c r="CP6" s="15">
        <v>322</v>
      </c>
      <c r="CQ6" s="15">
        <v>34</v>
      </c>
      <c r="CR6" s="15">
        <v>66</v>
      </c>
      <c r="CS6" s="15">
        <v>96</v>
      </c>
      <c r="CT6" s="15">
        <v>123</v>
      </c>
      <c r="CU6" s="16"/>
      <c r="CV6" s="15">
        <v>14</v>
      </c>
      <c r="CW6" s="15">
        <v>31</v>
      </c>
    </row>
    <row r="7" spans="1:101" x14ac:dyDescent="0.25">
      <c r="A7" s="17">
        <v>2012</v>
      </c>
      <c r="B7" s="18">
        <v>70157</v>
      </c>
      <c r="C7" s="18">
        <v>8520</v>
      </c>
      <c r="D7" s="19"/>
      <c r="E7" s="19"/>
      <c r="F7" s="18">
        <v>1732</v>
      </c>
      <c r="G7" s="18">
        <v>411</v>
      </c>
      <c r="H7" s="18">
        <v>350</v>
      </c>
      <c r="I7" s="18">
        <v>505</v>
      </c>
      <c r="J7" s="18">
        <v>67</v>
      </c>
      <c r="K7" s="18">
        <v>28</v>
      </c>
      <c r="L7" s="18">
        <v>27</v>
      </c>
      <c r="M7" s="18">
        <v>51</v>
      </c>
      <c r="N7" s="18">
        <v>81837</v>
      </c>
      <c r="O7" s="18">
        <v>18896</v>
      </c>
      <c r="P7" s="19"/>
      <c r="Q7" s="19"/>
      <c r="R7" s="18">
        <v>3909</v>
      </c>
      <c r="S7" s="18">
        <v>793</v>
      </c>
      <c r="T7" s="18">
        <v>604</v>
      </c>
      <c r="U7" s="18">
        <v>975</v>
      </c>
      <c r="V7" s="18">
        <v>815</v>
      </c>
      <c r="W7" s="18">
        <v>180</v>
      </c>
      <c r="X7" s="18">
        <v>140</v>
      </c>
      <c r="Y7" s="18">
        <v>194</v>
      </c>
      <c r="Z7" s="18">
        <v>196</v>
      </c>
      <c r="AA7" s="18">
        <v>36</v>
      </c>
      <c r="AB7" s="18">
        <v>27</v>
      </c>
      <c r="AC7" s="18">
        <v>39</v>
      </c>
      <c r="AD7" s="18">
        <v>48</v>
      </c>
      <c r="AE7" s="18">
        <v>31</v>
      </c>
      <c r="AF7" s="18">
        <v>18</v>
      </c>
      <c r="AG7" s="18">
        <v>29</v>
      </c>
      <c r="AH7" s="18">
        <v>56310</v>
      </c>
      <c r="AI7" s="19"/>
      <c r="AJ7" s="18">
        <v>10764</v>
      </c>
      <c r="AK7" s="19"/>
      <c r="AL7" s="18">
        <v>3762</v>
      </c>
      <c r="AM7" s="18">
        <v>778</v>
      </c>
      <c r="AN7" s="18">
        <v>576</v>
      </c>
      <c r="AO7" s="18">
        <v>928</v>
      </c>
      <c r="AP7" s="18">
        <v>1133</v>
      </c>
      <c r="AQ7" s="18">
        <v>587</v>
      </c>
      <c r="AR7" s="18">
        <v>376</v>
      </c>
      <c r="AS7" s="18">
        <v>623</v>
      </c>
      <c r="AT7" s="18">
        <v>215</v>
      </c>
      <c r="AU7" s="18">
        <v>13</v>
      </c>
      <c r="AV7" s="18">
        <v>42</v>
      </c>
      <c r="AW7" s="18">
        <v>96</v>
      </c>
      <c r="AX7" s="18">
        <v>4756839000</v>
      </c>
      <c r="AY7" s="18">
        <v>1069824000</v>
      </c>
      <c r="AZ7" s="18">
        <v>942150000</v>
      </c>
      <c r="BA7" s="18">
        <v>1851855000</v>
      </c>
      <c r="BB7" s="18">
        <v>6956</v>
      </c>
      <c r="BC7" s="18">
        <v>17710</v>
      </c>
      <c r="BD7" s="18">
        <v>6217</v>
      </c>
      <c r="BE7" s="18">
        <v>8210</v>
      </c>
      <c r="BF7" s="18">
        <v>1022976</v>
      </c>
      <c r="BG7" s="18">
        <v>1106333</v>
      </c>
      <c r="BH7" s="18">
        <v>1259559</v>
      </c>
      <c r="BI7" s="18">
        <v>1601950</v>
      </c>
      <c r="BJ7" s="18">
        <v>4650</v>
      </c>
      <c r="BK7" s="18">
        <v>967</v>
      </c>
      <c r="BL7" s="18">
        <v>748</v>
      </c>
      <c r="BM7" s="18">
        <v>1156</v>
      </c>
      <c r="BN7" s="18">
        <v>8097</v>
      </c>
      <c r="BO7" s="18">
        <v>8437</v>
      </c>
      <c r="BP7" s="18">
        <v>14074</v>
      </c>
      <c r="BQ7" s="18">
        <v>28027</v>
      </c>
      <c r="BR7" s="18">
        <v>515551</v>
      </c>
      <c r="BS7" s="19"/>
      <c r="BT7" s="19"/>
      <c r="BU7" s="18">
        <v>144687</v>
      </c>
      <c r="BV7" s="18">
        <v>1317</v>
      </c>
      <c r="BW7" s="18">
        <v>110</v>
      </c>
      <c r="BX7" s="18">
        <v>219</v>
      </c>
      <c r="BY7" s="18">
        <v>382</v>
      </c>
      <c r="BZ7" s="18">
        <v>485688</v>
      </c>
      <c r="CA7" s="18">
        <v>27346</v>
      </c>
      <c r="CB7" s="18">
        <v>91883</v>
      </c>
      <c r="CC7" s="18">
        <v>133354</v>
      </c>
      <c r="CD7" s="18">
        <v>1130</v>
      </c>
      <c r="CE7" s="18">
        <v>96</v>
      </c>
      <c r="CF7" s="18">
        <v>174</v>
      </c>
      <c r="CG7" s="18">
        <v>306</v>
      </c>
      <c r="CH7" s="18">
        <v>46137</v>
      </c>
      <c r="CI7" s="18">
        <v>5646</v>
      </c>
      <c r="CJ7" s="19"/>
      <c r="CK7" s="19"/>
      <c r="CL7" s="18">
        <v>410</v>
      </c>
      <c r="CM7" s="18">
        <v>29</v>
      </c>
      <c r="CN7" s="18">
        <v>64</v>
      </c>
      <c r="CO7" s="18">
        <v>69</v>
      </c>
      <c r="CP7" s="18">
        <v>306</v>
      </c>
      <c r="CQ7" s="18">
        <v>23</v>
      </c>
      <c r="CR7" s="18">
        <v>47</v>
      </c>
      <c r="CS7" s="18">
        <v>53</v>
      </c>
      <c r="CT7" s="18">
        <v>120</v>
      </c>
      <c r="CU7" s="19"/>
      <c r="CV7" s="18">
        <v>24</v>
      </c>
      <c r="CW7" s="18">
        <v>18</v>
      </c>
    </row>
    <row r="8" spans="1:101" x14ac:dyDescent="0.25">
      <c r="A8" s="14">
        <v>2017</v>
      </c>
      <c r="B8" s="15">
        <v>58200</v>
      </c>
      <c r="C8" s="15">
        <v>28744</v>
      </c>
      <c r="D8" s="16"/>
      <c r="E8" s="16"/>
      <c r="F8" s="15">
        <v>1322</v>
      </c>
      <c r="G8" s="15">
        <v>334</v>
      </c>
      <c r="H8" s="15">
        <v>217</v>
      </c>
      <c r="I8" s="15">
        <v>351</v>
      </c>
      <c r="J8" s="15">
        <v>24</v>
      </c>
      <c r="K8" s="15">
        <v>25</v>
      </c>
      <c r="L8" s="15">
        <v>36</v>
      </c>
      <c r="M8" s="15">
        <v>39</v>
      </c>
      <c r="N8" s="15">
        <v>102991</v>
      </c>
      <c r="O8" s="15">
        <v>29237</v>
      </c>
      <c r="P8" s="16"/>
      <c r="Q8" s="16"/>
      <c r="R8" s="15">
        <v>3035</v>
      </c>
      <c r="S8" s="15">
        <v>777</v>
      </c>
      <c r="T8" s="15">
        <v>386</v>
      </c>
      <c r="U8" s="15">
        <v>684</v>
      </c>
      <c r="V8" s="15">
        <v>593</v>
      </c>
      <c r="W8" s="15">
        <v>146</v>
      </c>
      <c r="X8" s="15">
        <v>140</v>
      </c>
      <c r="Y8" s="15">
        <v>173</v>
      </c>
      <c r="Z8" s="15">
        <v>26</v>
      </c>
      <c r="AA8" s="15">
        <v>12</v>
      </c>
      <c r="AB8" s="15">
        <v>4</v>
      </c>
      <c r="AC8" s="15">
        <v>25</v>
      </c>
      <c r="AD8" s="15">
        <v>24</v>
      </c>
      <c r="AE8" s="15">
        <v>10</v>
      </c>
      <c r="AF8" s="15">
        <v>11</v>
      </c>
      <c r="AG8" s="15">
        <v>15</v>
      </c>
      <c r="AH8" s="15">
        <v>32410</v>
      </c>
      <c r="AI8" s="16"/>
      <c r="AJ8" s="15">
        <v>20086</v>
      </c>
      <c r="AK8" s="16"/>
      <c r="AL8" s="15">
        <v>2897</v>
      </c>
      <c r="AM8" s="15">
        <v>749</v>
      </c>
      <c r="AN8" s="15">
        <v>343</v>
      </c>
      <c r="AO8" s="15">
        <v>605</v>
      </c>
      <c r="AP8" s="15">
        <v>845</v>
      </c>
      <c r="AQ8" s="15">
        <v>616</v>
      </c>
      <c r="AR8" s="15">
        <v>262</v>
      </c>
      <c r="AS8" s="15">
        <v>458</v>
      </c>
      <c r="AT8" s="15">
        <v>276</v>
      </c>
      <c r="AU8" s="15">
        <v>37</v>
      </c>
      <c r="AV8" s="15">
        <v>78</v>
      </c>
      <c r="AW8" s="15">
        <v>110</v>
      </c>
      <c r="AX8" s="15">
        <v>1906645000</v>
      </c>
      <c r="AY8" s="15">
        <v>497518000</v>
      </c>
      <c r="AZ8" s="15">
        <v>396726000</v>
      </c>
      <c r="BA8" s="15">
        <v>659584000</v>
      </c>
      <c r="BB8" s="15">
        <v>2192</v>
      </c>
      <c r="BC8" s="15">
        <v>6225</v>
      </c>
      <c r="BD8" s="15">
        <v>2013</v>
      </c>
      <c r="BE8" s="15">
        <v>2258</v>
      </c>
      <c r="BF8" s="15">
        <v>574464</v>
      </c>
      <c r="BG8" s="15">
        <v>565361</v>
      </c>
      <c r="BH8" s="15">
        <v>847704</v>
      </c>
      <c r="BI8" s="15">
        <v>818342</v>
      </c>
      <c r="BJ8" s="15">
        <v>3319</v>
      </c>
      <c r="BK8" s="15">
        <v>880</v>
      </c>
      <c r="BL8" s="15">
        <v>468</v>
      </c>
      <c r="BM8" s="15">
        <v>806</v>
      </c>
      <c r="BN8" s="15">
        <v>7425</v>
      </c>
      <c r="BO8" s="15">
        <v>16303</v>
      </c>
      <c r="BP8" s="15">
        <v>18212</v>
      </c>
      <c r="BQ8" s="15">
        <v>35031</v>
      </c>
      <c r="BR8" s="15">
        <v>665328</v>
      </c>
      <c r="BS8" s="16"/>
      <c r="BT8" s="16"/>
      <c r="BU8" s="15">
        <v>168463</v>
      </c>
      <c r="BV8" s="15">
        <v>633</v>
      </c>
      <c r="BW8" s="15">
        <v>81</v>
      </c>
      <c r="BX8" s="15">
        <v>175</v>
      </c>
      <c r="BY8" s="15">
        <v>274</v>
      </c>
      <c r="BZ8" s="15">
        <v>633000</v>
      </c>
      <c r="CA8" s="15">
        <v>21737</v>
      </c>
      <c r="CB8" s="15">
        <v>91179</v>
      </c>
      <c r="CC8" s="15">
        <v>152821</v>
      </c>
      <c r="CD8" s="15">
        <v>368</v>
      </c>
      <c r="CE8" s="15">
        <v>51</v>
      </c>
      <c r="CF8" s="15">
        <v>103</v>
      </c>
      <c r="CG8" s="15">
        <v>166</v>
      </c>
      <c r="CH8" s="15">
        <v>75821</v>
      </c>
      <c r="CI8" s="15">
        <v>209</v>
      </c>
      <c r="CJ8" s="16"/>
      <c r="CK8" s="16"/>
      <c r="CL8" s="15">
        <v>153</v>
      </c>
      <c r="CM8" s="15">
        <v>8</v>
      </c>
      <c r="CN8" s="15">
        <v>19</v>
      </c>
      <c r="CO8" s="15">
        <v>33</v>
      </c>
      <c r="CP8" s="15">
        <v>131</v>
      </c>
      <c r="CQ8" s="15">
        <v>8</v>
      </c>
      <c r="CR8" s="15">
        <v>15</v>
      </c>
      <c r="CS8" s="15">
        <v>25</v>
      </c>
      <c r="CT8" s="15">
        <v>40</v>
      </c>
      <c r="CU8" s="16"/>
      <c r="CV8" s="15">
        <v>4</v>
      </c>
      <c r="CW8" s="15">
        <v>10</v>
      </c>
    </row>
    <row r="9" spans="1:101" x14ac:dyDescent="0.25">
      <c r="A9" s="17">
        <v>2022</v>
      </c>
      <c r="B9" s="18">
        <v>49023</v>
      </c>
      <c r="C9" s="18">
        <v>9422</v>
      </c>
      <c r="D9" s="19"/>
      <c r="E9" s="19"/>
      <c r="F9" s="18">
        <v>1755</v>
      </c>
      <c r="G9" s="18">
        <v>408</v>
      </c>
      <c r="H9" s="18">
        <v>238</v>
      </c>
      <c r="I9" s="18">
        <v>651</v>
      </c>
      <c r="J9" s="18">
        <v>74</v>
      </c>
      <c r="K9" s="18">
        <v>42</v>
      </c>
      <c r="L9" s="18">
        <v>14</v>
      </c>
      <c r="M9" s="18">
        <v>84</v>
      </c>
      <c r="N9" s="18">
        <v>53076</v>
      </c>
      <c r="O9" s="18">
        <v>22756</v>
      </c>
      <c r="P9" s="19"/>
      <c r="Q9" s="19"/>
      <c r="R9" s="18">
        <v>2844</v>
      </c>
      <c r="S9" s="18">
        <v>861</v>
      </c>
      <c r="T9" s="18">
        <v>406</v>
      </c>
      <c r="U9" s="18">
        <v>1158</v>
      </c>
      <c r="V9" s="18">
        <v>744</v>
      </c>
      <c r="W9" s="18">
        <v>226</v>
      </c>
      <c r="X9" s="18">
        <v>119</v>
      </c>
      <c r="Y9" s="18">
        <v>283</v>
      </c>
      <c r="Z9" s="18">
        <v>249</v>
      </c>
      <c r="AA9" s="18">
        <v>79</v>
      </c>
      <c r="AB9" s="18">
        <v>29</v>
      </c>
      <c r="AC9" s="18">
        <v>72</v>
      </c>
      <c r="AD9" s="18">
        <v>70</v>
      </c>
      <c r="AE9" s="18">
        <v>45</v>
      </c>
      <c r="AF9" s="18">
        <v>24</v>
      </c>
      <c r="AG9" s="18">
        <v>36</v>
      </c>
      <c r="AH9" s="18">
        <v>29804</v>
      </c>
      <c r="AI9" s="19"/>
      <c r="AJ9" s="18">
        <v>5569</v>
      </c>
      <c r="AK9" s="19"/>
      <c r="AL9" s="18">
        <v>2663</v>
      </c>
      <c r="AM9" s="18">
        <v>843</v>
      </c>
      <c r="AN9" s="18">
        <v>382</v>
      </c>
      <c r="AO9" s="18">
        <v>1055</v>
      </c>
      <c r="AP9" s="18">
        <v>747</v>
      </c>
      <c r="AQ9" s="18">
        <v>536</v>
      </c>
      <c r="AR9" s="18">
        <v>187</v>
      </c>
      <c r="AS9" s="18">
        <v>638</v>
      </c>
      <c r="AT9" s="18">
        <v>147</v>
      </c>
      <c r="AU9" s="18">
        <v>27</v>
      </c>
      <c r="AV9" s="18">
        <v>15</v>
      </c>
      <c r="AW9" s="18">
        <v>71</v>
      </c>
      <c r="AX9" s="18">
        <v>5368770000</v>
      </c>
      <c r="AY9" s="18">
        <v>1800819000</v>
      </c>
      <c r="AZ9" s="18">
        <v>1729221000</v>
      </c>
      <c r="BA9" s="18">
        <v>3120401000</v>
      </c>
      <c r="BB9" s="18">
        <v>8886</v>
      </c>
      <c r="BC9" s="18">
        <v>29887</v>
      </c>
      <c r="BD9" s="18">
        <v>13236</v>
      </c>
      <c r="BE9" s="18">
        <v>12084</v>
      </c>
      <c r="BF9" s="18">
        <v>1475748</v>
      </c>
      <c r="BG9" s="18">
        <v>1797225</v>
      </c>
      <c r="BH9" s="18">
        <v>3300039</v>
      </c>
      <c r="BI9" s="18">
        <v>2220926</v>
      </c>
      <c r="BJ9" s="18">
        <v>3638</v>
      </c>
      <c r="BK9" s="18">
        <v>1002</v>
      </c>
      <c r="BL9" s="18">
        <v>524</v>
      </c>
      <c r="BM9" s="18">
        <v>1405</v>
      </c>
      <c r="BN9" s="18">
        <v>5644</v>
      </c>
      <c r="BO9" s="18">
        <v>14418</v>
      </c>
      <c r="BP9" s="18">
        <v>6817</v>
      </c>
      <c r="BQ9" s="18">
        <v>14972</v>
      </c>
      <c r="BR9" s="18">
        <v>470432</v>
      </c>
      <c r="BS9" s="19"/>
      <c r="BT9" s="19"/>
      <c r="BU9" s="18">
        <v>175732</v>
      </c>
      <c r="BV9" s="18">
        <v>1266</v>
      </c>
      <c r="BW9" s="18">
        <v>136</v>
      </c>
      <c r="BX9" s="18">
        <v>154</v>
      </c>
      <c r="BY9" s="18">
        <v>461</v>
      </c>
      <c r="BZ9" s="18">
        <v>450368</v>
      </c>
      <c r="CA9" s="18">
        <v>23489</v>
      </c>
      <c r="CB9" s="18">
        <v>88098</v>
      </c>
      <c r="CC9" s="18">
        <v>162128</v>
      </c>
      <c r="CD9" s="18">
        <v>1133</v>
      </c>
      <c r="CE9" s="18">
        <v>104</v>
      </c>
      <c r="CF9" s="18">
        <v>142</v>
      </c>
      <c r="CG9" s="18">
        <v>412</v>
      </c>
      <c r="CH9" s="18">
        <v>51717</v>
      </c>
      <c r="CI9" s="18">
        <v>4587</v>
      </c>
      <c r="CJ9" s="19"/>
      <c r="CK9" s="19"/>
      <c r="CL9" s="18">
        <v>460</v>
      </c>
      <c r="CM9" s="18">
        <v>64</v>
      </c>
      <c r="CN9" s="18">
        <v>51</v>
      </c>
      <c r="CO9" s="18">
        <v>134</v>
      </c>
      <c r="CP9" s="18">
        <v>361</v>
      </c>
      <c r="CQ9" s="18">
        <v>46</v>
      </c>
      <c r="CR9" s="18">
        <v>50</v>
      </c>
      <c r="CS9" s="18">
        <v>106</v>
      </c>
      <c r="CT9" s="18">
        <v>141</v>
      </c>
      <c r="CU9" s="19"/>
      <c r="CV9" s="18">
        <v>9</v>
      </c>
      <c r="CW9" s="18">
        <v>36</v>
      </c>
    </row>
  </sheetData>
  <mergeCells count="27">
    <mergeCell ref="CP2:CS2"/>
    <mergeCell ref="AH2:AK2"/>
    <mergeCell ref="J2:M2"/>
    <mergeCell ref="AT2:AW2"/>
    <mergeCell ref="R2:U2"/>
    <mergeCell ref="BB2:BE2"/>
    <mergeCell ref="BN2:BQ2"/>
    <mergeCell ref="BF2:BI2"/>
    <mergeCell ref="V2:Y2"/>
    <mergeCell ref="CH2:CK2"/>
    <mergeCell ref="AP2:AS2"/>
    <mergeCell ref="A1:CW1"/>
    <mergeCell ref="BJ2:BM2"/>
    <mergeCell ref="F2:I2"/>
    <mergeCell ref="Z2:AC2"/>
    <mergeCell ref="AD2:AG2"/>
    <mergeCell ref="CD2:CG2"/>
    <mergeCell ref="BV2:BY2"/>
    <mergeCell ref="A2:A3"/>
    <mergeCell ref="BZ2:CC2"/>
    <mergeCell ref="BR2:BU2"/>
    <mergeCell ref="AL2:AO2"/>
    <mergeCell ref="CL2:CO2"/>
    <mergeCell ref="B2:E2"/>
    <mergeCell ref="N2:Q2"/>
    <mergeCell ref="AX2:BA2"/>
    <mergeCell ref="CT2:CW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C9"/>
  <sheetViews>
    <sheetView workbookViewId="0">
      <selection sqref="A1:C1"/>
    </sheetView>
  </sheetViews>
  <sheetFormatPr defaultRowHeight="15" x14ac:dyDescent="0.25"/>
  <cols>
    <col min="1" max="1" width="8" customWidth="1"/>
    <col min="2" max="3" width="16" customWidth="1"/>
  </cols>
  <sheetData>
    <row r="1" spans="1:3" ht="27.95" customHeight="1" x14ac:dyDescent="0.25">
      <c r="A1" s="25" t="s">
        <v>109</v>
      </c>
      <c r="B1" s="26"/>
      <c r="C1" s="26"/>
    </row>
    <row r="2" spans="1:3" ht="39.950000000000003" customHeight="1" x14ac:dyDescent="0.25">
      <c r="A2" s="27" t="s">
        <v>7</v>
      </c>
      <c r="B2" s="27" t="s">
        <v>110</v>
      </c>
      <c r="C2" s="26"/>
    </row>
    <row r="3" spans="1:3" ht="20.100000000000001" customHeight="1" x14ac:dyDescent="0.25">
      <c r="A3" s="26"/>
      <c r="B3" s="13" t="s">
        <v>35</v>
      </c>
      <c r="C3" s="13" t="s">
        <v>129</v>
      </c>
    </row>
    <row r="4" spans="1:3" x14ac:dyDescent="0.25">
      <c r="A4" s="14">
        <v>1997</v>
      </c>
      <c r="B4" s="15">
        <v>5</v>
      </c>
      <c r="C4" s="15">
        <v>6</v>
      </c>
    </row>
    <row r="5" spans="1:3" x14ac:dyDescent="0.25">
      <c r="A5" s="17">
        <v>2002</v>
      </c>
      <c r="B5" s="18">
        <v>2</v>
      </c>
      <c r="C5" s="18">
        <v>1</v>
      </c>
    </row>
    <row r="6" spans="1:3" x14ac:dyDescent="0.25">
      <c r="A6" s="14">
        <v>2007</v>
      </c>
      <c r="B6" s="15">
        <v>2</v>
      </c>
      <c r="C6" s="15">
        <v>3</v>
      </c>
    </row>
    <row r="7" spans="1:3" x14ac:dyDescent="0.25">
      <c r="A7" s="17">
        <v>2012</v>
      </c>
      <c r="B7" s="18">
        <v>6</v>
      </c>
      <c r="C7" s="18">
        <v>1</v>
      </c>
    </row>
    <row r="8" spans="1:3" x14ac:dyDescent="0.25">
      <c r="A8" s="14">
        <v>2017</v>
      </c>
      <c r="B8" s="15">
        <v>6</v>
      </c>
      <c r="C8" s="15">
        <v>3</v>
      </c>
    </row>
    <row r="9" spans="1:3" x14ac:dyDescent="0.25">
      <c r="A9" s="17">
        <v>2022</v>
      </c>
      <c r="B9" s="18">
        <v>2</v>
      </c>
      <c r="C9" s="18">
        <v>4</v>
      </c>
    </row>
  </sheetData>
  <mergeCells count="3">
    <mergeCell ref="A1:C1"/>
    <mergeCell ref="B2:C2"/>
    <mergeCell ref="A2:A3"/>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A1:I9"/>
  <sheetViews>
    <sheetView workbookViewId="0">
      <selection sqref="A1:I1"/>
    </sheetView>
  </sheetViews>
  <sheetFormatPr defaultRowHeight="15" x14ac:dyDescent="0.25"/>
  <cols>
    <col min="1" max="1" width="8" customWidth="1"/>
    <col min="2" max="9" width="16" customWidth="1"/>
  </cols>
  <sheetData>
    <row r="1" spans="1:9" ht="27.95" customHeight="1" x14ac:dyDescent="0.25">
      <c r="A1" s="25" t="s">
        <v>111</v>
      </c>
      <c r="B1" s="26"/>
      <c r="C1" s="26"/>
      <c r="D1" s="26"/>
      <c r="E1" s="26"/>
      <c r="F1" s="26"/>
      <c r="G1" s="26"/>
      <c r="H1" s="26"/>
      <c r="I1" s="26"/>
    </row>
    <row r="2" spans="1:9" ht="39.950000000000003" customHeight="1" x14ac:dyDescent="0.25">
      <c r="A2" s="27" t="s">
        <v>7</v>
      </c>
      <c r="B2" s="27" t="s">
        <v>112</v>
      </c>
      <c r="C2" s="26"/>
      <c r="D2" s="26"/>
      <c r="E2" s="26"/>
      <c r="F2" s="27" t="s">
        <v>113</v>
      </c>
      <c r="G2" s="26"/>
      <c r="H2" s="26"/>
      <c r="I2" s="26"/>
    </row>
    <row r="3" spans="1:9" ht="20.100000000000001" customHeight="1" x14ac:dyDescent="0.25">
      <c r="A3" s="26"/>
      <c r="B3" s="13" t="s">
        <v>33</v>
      </c>
      <c r="C3" s="13" t="s">
        <v>34</v>
      </c>
      <c r="D3" s="13" t="s">
        <v>35</v>
      </c>
      <c r="E3" s="13" t="s">
        <v>129</v>
      </c>
      <c r="F3" s="13" t="s">
        <v>33</v>
      </c>
      <c r="G3" s="13" t="s">
        <v>34</v>
      </c>
      <c r="H3" s="13" t="s">
        <v>35</v>
      </c>
      <c r="I3" s="13" t="s">
        <v>129</v>
      </c>
    </row>
    <row r="4" spans="1:9" x14ac:dyDescent="0.25">
      <c r="A4" s="14">
        <v>1997</v>
      </c>
      <c r="B4" s="15">
        <v>15990000</v>
      </c>
      <c r="C4" s="15">
        <v>11176000</v>
      </c>
      <c r="D4" s="15">
        <v>5202000</v>
      </c>
      <c r="E4" s="15">
        <v>23095000</v>
      </c>
      <c r="F4" s="15">
        <v>3219</v>
      </c>
      <c r="G4" s="15">
        <v>773</v>
      </c>
      <c r="H4" s="15">
        <v>432</v>
      </c>
      <c r="I4" s="15">
        <v>881</v>
      </c>
    </row>
    <row r="5" spans="1:9" x14ac:dyDescent="0.25">
      <c r="A5" s="17">
        <v>2002</v>
      </c>
      <c r="B5" s="18">
        <v>17354000</v>
      </c>
      <c r="C5" s="18">
        <v>9377000</v>
      </c>
      <c r="D5" s="18">
        <v>7207000</v>
      </c>
      <c r="E5" s="18">
        <v>16472000</v>
      </c>
      <c r="F5" s="18">
        <v>2608</v>
      </c>
      <c r="G5" s="18">
        <v>766</v>
      </c>
      <c r="H5" s="18">
        <v>515</v>
      </c>
      <c r="I5" s="18">
        <v>737</v>
      </c>
    </row>
    <row r="6" spans="1:9" x14ac:dyDescent="0.25">
      <c r="A6" s="14">
        <v>2007</v>
      </c>
      <c r="B6" s="15">
        <v>19121000</v>
      </c>
      <c r="C6" s="15">
        <v>10878000</v>
      </c>
      <c r="D6" s="15">
        <v>8753000</v>
      </c>
      <c r="E6" s="15">
        <v>7738000</v>
      </c>
      <c r="F6" s="15">
        <v>3305</v>
      </c>
      <c r="G6" s="15">
        <v>750</v>
      </c>
      <c r="H6" s="15">
        <v>613</v>
      </c>
      <c r="I6" s="15">
        <v>1140</v>
      </c>
    </row>
    <row r="7" spans="1:9" x14ac:dyDescent="0.25">
      <c r="A7" s="17">
        <v>2012</v>
      </c>
      <c r="B7" s="18">
        <v>16585000</v>
      </c>
      <c r="C7" s="18">
        <v>8996000</v>
      </c>
      <c r="D7" s="18">
        <v>5923000</v>
      </c>
      <c r="E7" s="18">
        <v>21992000</v>
      </c>
      <c r="F7" s="18">
        <v>4046</v>
      </c>
      <c r="G7" s="18">
        <v>849</v>
      </c>
      <c r="H7" s="18">
        <v>674</v>
      </c>
      <c r="I7" s="18">
        <v>1042</v>
      </c>
    </row>
    <row r="8" spans="1:9" x14ac:dyDescent="0.25">
      <c r="A8" s="14">
        <v>2017</v>
      </c>
      <c r="B8" s="15">
        <v>8277000</v>
      </c>
      <c r="C8" s="15">
        <v>4424000</v>
      </c>
      <c r="D8" s="15">
        <v>6361000</v>
      </c>
      <c r="E8" s="15">
        <v>12855000</v>
      </c>
      <c r="F8" s="15">
        <v>2425</v>
      </c>
      <c r="G8" s="15">
        <v>640</v>
      </c>
      <c r="H8" s="15">
        <v>342</v>
      </c>
      <c r="I8" s="15">
        <v>613</v>
      </c>
    </row>
    <row r="9" spans="1:9" x14ac:dyDescent="0.25">
      <c r="A9" s="17">
        <v>2022</v>
      </c>
      <c r="B9" s="18">
        <v>19014000</v>
      </c>
      <c r="C9" s="18">
        <v>16749000</v>
      </c>
      <c r="D9" s="18">
        <v>6757000</v>
      </c>
      <c r="E9" s="18">
        <v>6842000</v>
      </c>
      <c r="F9" s="18">
        <v>2899</v>
      </c>
      <c r="G9" s="18">
        <v>806</v>
      </c>
      <c r="H9" s="18">
        <v>426</v>
      </c>
      <c r="I9" s="18">
        <v>1126</v>
      </c>
    </row>
  </sheetData>
  <mergeCells count="4">
    <mergeCell ref="A1:I1"/>
    <mergeCell ref="F2:I2"/>
    <mergeCell ref="A2:A3"/>
    <mergeCell ref="B2:E2"/>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dimension ref="A1:I9"/>
  <sheetViews>
    <sheetView workbookViewId="0">
      <selection sqref="A1:I1"/>
    </sheetView>
  </sheetViews>
  <sheetFormatPr defaultRowHeight="15" x14ac:dyDescent="0.25"/>
  <cols>
    <col min="1" max="1" width="8" customWidth="1"/>
    <col min="2" max="9" width="16" customWidth="1"/>
  </cols>
  <sheetData>
    <row r="1" spans="1:9" ht="27.95" customHeight="1" x14ac:dyDescent="0.25">
      <c r="A1" s="25" t="s">
        <v>114</v>
      </c>
      <c r="B1" s="26"/>
      <c r="C1" s="26"/>
      <c r="D1" s="26"/>
      <c r="E1" s="26"/>
      <c r="F1" s="26"/>
      <c r="G1" s="26"/>
      <c r="H1" s="26"/>
      <c r="I1" s="26"/>
    </row>
    <row r="2" spans="1:9" ht="39.950000000000003" customHeight="1" x14ac:dyDescent="0.25">
      <c r="A2" s="27" t="s">
        <v>7</v>
      </c>
      <c r="B2" s="27" t="s">
        <v>115</v>
      </c>
      <c r="C2" s="26"/>
      <c r="D2" s="26"/>
      <c r="E2" s="26"/>
      <c r="F2" s="27" t="s">
        <v>116</v>
      </c>
      <c r="G2" s="26"/>
      <c r="H2" s="26"/>
      <c r="I2" s="26"/>
    </row>
    <row r="3" spans="1:9" ht="20.100000000000001" customHeight="1" x14ac:dyDescent="0.25">
      <c r="A3" s="26"/>
      <c r="B3" s="13" t="s">
        <v>33</v>
      </c>
      <c r="C3" s="13" t="s">
        <v>34</v>
      </c>
      <c r="D3" s="13" t="s">
        <v>35</v>
      </c>
      <c r="E3" s="13" t="s">
        <v>129</v>
      </c>
      <c r="F3" s="13" t="s">
        <v>33</v>
      </c>
      <c r="G3" s="13" t="s">
        <v>34</v>
      </c>
      <c r="H3" s="13" t="s">
        <v>35</v>
      </c>
      <c r="I3" s="13" t="s">
        <v>129</v>
      </c>
    </row>
    <row r="4" spans="1:9" x14ac:dyDescent="0.25">
      <c r="A4" s="14">
        <v>1997</v>
      </c>
      <c r="B4" s="15">
        <v>5993000</v>
      </c>
      <c r="C4" s="15">
        <v>2195000</v>
      </c>
      <c r="D4" s="15">
        <v>1152000</v>
      </c>
      <c r="E4" s="15">
        <v>2294000</v>
      </c>
      <c r="F4" s="15">
        <v>3733</v>
      </c>
      <c r="G4" s="15">
        <v>707</v>
      </c>
      <c r="H4" s="15">
        <v>498</v>
      </c>
      <c r="I4" s="15">
        <v>934</v>
      </c>
    </row>
    <row r="5" spans="1:9" x14ac:dyDescent="0.25">
      <c r="A5" s="17">
        <v>2002</v>
      </c>
      <c r="B5" s="18">
        <v>3071000</v>
      </c>
      <c r="C5" s="18">
        <v>1300000</v>
      </c>
      <c r="D5" s="18">
        <v>1086000</v>
      </c>
      <c r="E5" s="18">
        <v>1006000</v>
      </c>
      <c r="F5" s="18">
        <v>2579</v>
      </c>
      <c r="G5" s="18">
        <v>521</v>
      </c>
      <c r="H5" s="18">
        <v>437</v>
      </c>
      <c r="I5" s="18">
        <v>658</v>
      </c>
    </row>
    <row r="6" spans="1:9" x14ac:dyDescent="0.25">
      <c r="A6" s="14">
        <v>2007</v>
      </c>
      <c r="B6" s="15">
        <v>7782000</v>
      </c>
      <c r="C6" s="15">
        <v>2618000</v>
      </c>
      <c r="D6" s="15">
        <v>2223000</v>
      </c>
      <c r="E6" s="15">
        <v>3712000</v>
      </c>
      <c r="F6" s="15">
        <v>3714</v>
      </c>
      <c r="G6" s="15">
        <v>683</v>
      </c>
      <c r="H6" s="15">
        <v>619</v>
      </c>
      <c r="I6" s="15">
        <v>1198</v>
      </c>
    </row>
    <row r="7" spans="1:9" x14ac:dyDescent="0.25">
      <c r="A7" s="17">
        <v>2012</v>
      </c>
      <c r="B7" s="18">
        <v>5764000</v>
      </c>
      <c r="C7" s="18">
        <v>1468000</v>
      </c>
      <c r="D7" s="18">
        <v>1472000</v>
      </c>
      <c r="E7" s="18">
        <v>2170000</v>
      </c>
      <c r="F7" s="18">
        <v>3841</v>
      </c>
      <c r="G7" s="18">
        <v>668</v>
      </c>
      <c r="H7" s="18">
        <v>543</v>
      </c>
      <c r="I7" s="18">
        <v>923</v>
      </c>
    </row>
    <row r="8" spans="1:9" x14ac:dyDescent="0.25">
      <c r="A8" s="14">
        <v>2017</v>
      </c>
      <c r="B8" s="15">
        <v>2360000</v>
      </c>
      <c r="C8" s="15">
        <v>880000</v>
      </c>
      <c r="D8" s="15">
        <v>842000</v>
      </c>
      <c r="E8" s="15">
        <v>1115000</v>
      </c>
      <c r="F8" s="15">
        <v>2608</v>
      </c>
      <c r="G8" s="15">
        <v>549</v>
      </c>
      <c r="H8" s="15">
        <v>356</v>
      </c>
      <c r="I8" s="15">
        <v>653</v>
      </c>
    </row>
    <row r="9" spans="1:9" x14ac:dyDescent="0.25">
      <c r="A9" s="17">
        <v>2022</v>
      </c>
      <c r="B9" s="18">
        <v>11954000</v>
      </c>
      <c r="C9" s="18">
        <v>3445000</v>
      </c>
      <c r="D9" s="18">
        <v>2587000</v>
      </c>
      <c r="E9" s="18">
        <v>5735000</v>
      </c>
      <c r="F9" s="18">
        <v>3241</v>
      </c>
      <c r="G9" s="18">
        <v>794</v>
      </c>
      <c r="H9" s="18">
        <v>465</v>
      </c>
      <c r="I9" s="18">
        <v>1239</v>
      </c>
    </row>
  </sheetData>
  <mergeCells count="4">
    <mergeCell ref="A1:I1"/>
    <mergeCell ref="F2:I2"/>
    <mergeCell ref="A2:A3"/>
    <mergeCell ref="B2:E2"/>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dimension ref="A1:AG9"/>
  <sheetViews>
    <sheetView workbookViewId="0">
      <selection activeCell="E29" sqref="E29"/>
    </sheetView>
  </sheetViews>
  <sheetFormatPr defaultRowHeight="15" x14ac:dyDescent="0.25"/>
  <cols>
    <col min="1" max="1" width="8" customWidth="1"/>
    <col min="2" max="33" width="16" customWidth="1"/>
  </cols>
  <sheetData>
    <row r="1" spans="1:33" ht="27.95" customHeight="1" x14ac:dyDescent="0.25">
      <c r="A1" s="25" t="s">
        <v>117</v>
      </c>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row>
    <row r="2" spans="1:33" ht="39.950000000000003" customHeight="1" x14ac:dyDescent="0.25">
      <c r="A2" s="27" t="s">
        <v>7</v>
      </c>
      <c r="B2" s="27" t="s">
        <v>118</v>
      </c>
      <c r="C2" s="26"/>
      <c r="D2" s="26"/>
      <c r="E2" s="26"/>
      <c r="F2" s="27" t="s">
        <v>119</v>
      </c>
      <c r="G2" s="26"/>
      <c r="H2" s="26"/>
      <c r="I2" s="26"/>
      <c r="J2" s="27" t="s">
        <v>120</v>
      </c>
      <c r="K2" s="26"/>
      <c r="L2" s="26"/>
      <c r="M2" s="26"/>
      <c r="N2" s="27" t="s">
        <v>121</v>
      </c>
      <c r="O2" s="26"/>
      <c r="P2" s="26"/>
      <c r="Q2" s="26"/>
      <c r="R2" s="27" t="s">
        <v>122</v>
      </c>
      <c r="S2" s="26"/>
      <c r="T2" s="26"/>
      <c r="U2" s="26"/>
      <c r="V2" s="27" t="s">
        <v>123</v>
      </c>
      <c r="W2" s="26"/>
      <c r="X2" s="26"/>
      <c r="Y2" s="26"/>
      <c r="Z2" s="27" t="s">
        <v>124</v>
      </c>
      <c r="AA2" s="26"/>
      <c r="AB2" s="26"/>
      <c r="AC2" s="26"/>
      <c r="AD2" s="27" t="s">
        <v>125</v>
      </c>
      <c r="AE2" s="26"/>
      <c r="AF2" s="26"/>
      <c r="AG2" s="26"/>
    </row>
    <row r="3" spans="1:33" ht="20.100000000000001" customHeight="1" x14ac:dyDescent="0.25">
      <c r="A3" s="26"/>
      <c r="B3" s="13" t="s">
        <v>33</v>
      </c>
      <c r="C3" s="13" t="s">
        <v>34</v>
      </c>
      <c r="D3" s="13" t="s">
        <v>35</v>
      </c>
      <c r="E3" s="13" t="s">
        <v>129</v>
      </c>
      <c r="F3" s="13" t="s">
        <v>33</v>
      </c>
      <c r="G3" s="13" t="s">
        <v>34</v>
      </c>
      <c r="H3" s="13" t="s">
        <v>35</v>
      </c>
      <c r="I3" s="13" t="s">
        <v>129</v>
      </c>
      <c r="J3" s="13" t="s">
        <v>33</v>
      </c>
      <c r="K3" s="13" t="s">
        <v>34</v>
      </c>
      <c r="L3" s="13" t="s">
        <v>35</v>
      </c>
      <c r="M3" s="13" t="s">
        <v>129</v>
      </c>
      <c r="N3" s="13" t="s">
        <v>33</v>
      </c>
      <c r="O3" s="13" t="s">
        <v>34</v>
      </c>
      <c r="P3" s="13" t="s">
        <v>35</v>
      </c>
      <c r="Q3" s="13" t="s">
        <v>129</v>
      </c>
      <c r="R3" s="13" t="s">
        <v>33</v>
      </c>
      <c r="S3" s="13" t="s">
        <v>34</v>
      </c>
      <c r="T3" s="13" t="s">
        <v>35</v>
      </c>
      <c r="U3" s="13" t="s">
        <v>129</v>
      </c>
      <c r="V3" s="13" t="s">
        <v>33</v>
      </c>
      <c r="W3" s="13" t="s">
        <v>34</v>
      </c>
      <c r="X3" s="13" t="s">
        <v>35</v>
      </c>
      <c r="Y3" s="13" t="s">
        <v>129</v>
      </c>
      <c r="Z3" s="13" t="s">
        <v>33</v>
      </c>
      <c r="AA3" s="13" t="s">
        <v>34</v>
      </c>
      <c r="AB3" s="13" t="s">
        <v>35</v>
      </c>
      <c r="AC3" s="13" t="s">
        <v>129</v>
      </c>
      <c r="AD3" s="13" t="s">
        <v>33</v>
      </c>
      <c r="AE3" s="13" t="s">
        <v>34</v>
      </c>
      <c r="AF3" s="13" t="s">
        <v>35</v>
      </c>
      <c r="AG3" s="13" t="s">
        <v>129</v>
      </c>
    </row>
    <row r="4" spans="1:33" x14ac:dyDescent="0.25">
      <c r="A4" s="14">
        <v>1997</v>
      </c>
      <c r="B4" s="15">
        <v>2896</v>
      </c>
      <c r="C4" s="15">
        <v>915</v>
      </c>
      <c r="D4" s="15">
        <v>573</v>
      </c>
      <c r="E4" s="15">
        <v>1032</v>
      </c>
      <c r="F4" s="15">
        <v>1848</v>
      </c>
      <c r="G4" s="15">
        <v>486</v>
      </c>
      <c r="H4" s="15">
        <v>309</v>
      </c>
      <c r="I4" s="15">
        <v>554</v>
      </c>
      <c r="J4" s="15">
        <v>1023</v>
      </c>
      <c r="K4" s="15">
        <v>354</v>
      </c>
      <c r="L4" s="15">
        <v>177</v>
      </c>
      <c r="M4" s="15">
        <v>426</v>
      </c>
      <c r="N4" s="15">
        <v>636</v>
      </c>
      <c r="O4" s="15">
        <v>211</v>
      </c>
      <c r="P4" s="15">
        <v>120</v>
      </c>
      <c r="Q4" s="15">
        <v>262</v>
      </c>
      <c r="R4" s="15">
        <v>197</v>
      </c>
      <c r="S4" s="15">
        <v>137</v>
      </c>
      <c r="T4" s="15">
        <v>59</v>
      </c>
      <c r="U4" s="15">
        <v>107</v>
      </c>
      <c r="V4" s="15">
        <v>144</v>
      </c>
      <c r="W4" s="15">
        <v>86</v>
      </c>
      <c r="X4" s="15">
        <v>40</v>
      </c>
      <c r="Y4" s="15">
        <v>61</v>
      </c>
      <c r="Z4" s="15">
        <v>1676</v>
      </c>
      <c r="AA4" s="15">
        <v>424</v>
      </c>
      <c r="AB4" s="15">
        <v>337</v>
      </c>
      <c r="AC4" s="15">
        <v>499</v>
      </c>
      <c r="AD4" s="15">
        <v>1353</v>
      </c>
      <c r="AE4" s="15">
        <v>302</v>
      </c>
      <c r="AF4" s="15">
        <v>233</v>
      </c>
      <c r="AG4" s="15">
        <v>350</v>
      </c>
    </row>
    <row r="5" spans="1:33" x14ac:dyDescent="0.25">
      <c r="A5" s="17">
        <v>2002</v>
      </c>
      <c r="B5" s="18">
        <v>2182</v>
      </c>
      <c r="C5" s="18">
        <v>1335</v>
      </c>
      <c r="D5" s="18">
        <v>822</v>
      </c>
      <c r="E5" s="18">
        <v>881</v>
      </c>
      <c r="F5" s="18">
        <v>1392</v>
      </c>
      <c r="G5" s="18">
        <v>574</v>
      </c>
      <c r="H5" s="18">
        <v>477</v>
      </c>
      <c r="I5" s="18">
        <v>453</v>
      </c>
      <c r="J5" s="18">
        <v>720</v>
      </c>
      <c r="K5" s="18">
        <v>381</v>
      </c>
      <c r="L5" s="18">
        <v>309</v>
      </c>
      <c r="M5" s="18">
        <v>305</v>
      </c>
      <c r="N5" s="18">
        <v>413</v>
      </c>
      <c r="O5" s="18">
        <v>215</v>
      </c>
      <c r="P5" s="18">
        <v>168</v>
      </c>
      <c r="Q5" s="18">
        <v>166</v>
      </c>
      <c r="R5" s="18">
        <v>120</v>
      </c>
      <c r="S5" s="18">
        <v>106</v>
      </c>
      <c r="T5" s="18">
        <v>92</v>
      </c>
      <c r="U5" s="18">
        <v>76</v>
      </c>
      <c r="V5" s="18">
        <v>100</v>
      </c>
      <c r="W5" s="18">
        <v>40</v>
      </c>
      <c r="X5" s="18">
        <v>45</v>
      </c>
      <c r="Y5" s="18">
        <v>45</v>
      </c>
      <c r="Z5" s="18">
        <v>1342</v>
      </c>
      <c r="AA5" s="18">
        <v>848</v>
      </c>
      <c r="AB5" s="18">
        <v>421</v>
      </c>
      <c r="AC5" s="18">
        <v>500</v>
      </c>
      <c r="AD5" s="18">
        <v>1001</v>
      </c>
      <c r="AE5" s="18">
        <v>466</v>
      </c>
      <c r="AF5" s="18">
        <v>347</v>
      </c>
      <c r="AG5" s="18">
        <v>335</v>
      </c>
    </row>
    <row r="6" spans="1:33" x14ac:dyDescent="0.25">
      <c r="A6" s="14">
        <v>2007</v>
      </c>
      <c r="B6" s="15">
        <v>2597</v>
      </c>
      <c r="C6" s="15">
        <v>885</v>
      </c>
      <c r="D6" s="15">
        <v>519</v>
      </c>
      <c r="E6" s="15">
        <v>994</v>
      </c>
      <c r="F6" s="15">
        <v>1748</v>
      </c>
      <c r="G6" s="15">
        <v>457</v>
      </c>
      <c r="H6" s="15">
        <v>321</v>
      </c>
      <c r="I6" s="15">
        <v>586</v>
      </c>
      <c r="J6" s="15">
        <v>849</v>
      </c>
      <c r="K6" s="15">
        <v>383</v>
      </c>
      <c r="L6" s="15">
        <v>153</v>
      </c>
      <c r="M6" s="15">
        <v>356</v>
      </c>
      <c r="N6" s="15">
        <v>644</v>
      </c>
      <c r="O6" s="15">
        <v>230</v>
      </c>
      <c r="P6" s="15">
        <v>97</v>
      </c>
      <c r="Q6" s="15">
        <v>206</v>
      </c>
      <c r="R6" s="15">
        <v>155</v>
      </c>
      <c r="S6" s="15">
        <v>140</v>
      </c>
      <c r="T6" s="15">
        <v>34</v>
      </c>
      <c r="U6" s="15">
        <v>102</v>
      </c>
      <c r="V6" s="15">
        <v>120</v>
      </c>
      <c r="W6" s="15">
        <v>66</v>
      </c>
      <c r="X6" s="15">
        <v>21</v>
      </c>
      <c r="Y6" s="15">
        <v>53</v>
      </c>
      <c r="Z6" s="15">
        <v>1593</v>
      </c>
      <c r="AA6" s="15">
        <v>362</v>
      </c>
      <c r="AB6" s="15">
        <v>332</v>
      </c>
      <c r="AC6" s="15">
        <v>536</v>
      </c>
      <c r="AD6" s="15">
        <v>1254</v>
      </c>
      <c r="AE6" s="15">
        <v>271</v>
      </c>
      <c r="AF6" s="15">
        <v>256</v>
      </c>
      <c r="AG6" s="15">
        <v>447</v>
      </c>
    </row>
    <row r="7" spans="1:33" x14ac:dyDescent="0.25">
      <c r="A7" s="17">
        <v>2012</v>
      </c>
      <c r="B7" s="18">
        <v>2923</v>
      </c>
      <c r="C7" s="18">
        <v>1061</v>
      </c>
      <c r="D7" s="18">
        <v>773</v>
      </c>
      <c r="E7" s="18">
        <v>974</v>
      </c>
      <c r="F7" s="18">
        <v>1971</v>
      </c>
      <c r="G7" s="18">
        <v>468</v>
      </c>
      <c r="H7" s="18">
        <v>400</v>
      </c>
      <c r="I7" s="18">
        <v>547</v>
      </c>
      <c r="J7" s="18">
        <v>840</v>
      </c>
      <c r="K7" s="18">
        <v>329</v>
      </c>
      <c r="L7" s="18">
        <v>297</v>
      </c>
      <c r="M7" s="18">
        <v>366</v>
      </c>
      <c r="N7" s="18">
        <v>613</v>
      </c>
      <c r="O7" s="18">
        <v>190</v>
      </c>
      <c r="P7" s="18">
        <v>189</v>
      </c>
      <c r="Q7" s="18">
        <v>215</v>
      </c>
      <c r="R7" s="18">
        <v>220</v>
      </c>
      <c r="S7" s="18">
        <v>97</v>
      </c>
      <c r="T7" s="18">
        <v>109</v>
      </c>
      <c r="U7" s="18">
        <v>103</v>
      </c>
      <c r="V7" s="18">
        <v>162</v>
      </c>
      <c r="W7" s="18">
        <v>55</v>
      </c>
      <c r="X7" s="18">
        <v>46</v>
      </c>
      <c r="Y7" s="18">
        <v>45</v>
      </c>
      <c r="Z7" s="18">
        <v>1863</v>
      </c>
      <c r="AA7" s="18">
        <v>635</v>
      </c>
      <c r="AB7" s="18">
        <v>367</v>
      </c>
      <c r="AC7" s="18">
        <v>505</v>
      </c>
      <c r="AD7" s="18">
        <v>1483</v>
      </c>
      <c r="AE7" s="18">
        <v>345</v>
      </c>
      <c r="AF7" s="18">
        <v>281</v>
      </c>
      <c r="AG7" s="18">
        <v>366</v>
      </c>
    </row>
    <row r="8" spans="1:33" x14ac:dyDescent="0.25">
      <c r="A8" s="14">
        <v>2017</v>
      </c>
      <c r="B8" s="15">
        <v>2240</v>
      </c>
      <c r="C8" s="15">
        <v>950</v>
      </c>
      <c r="D8" s="15">
        <v>689</v>
      </c>
      <c r="E8" s="15">
        <v>914</v>
      </c>
      <c r="F8" s="15">
        <v>1490</v>
      </c>
      <c r="G8" s="15">
        <v>551</v>
      </c>
      <c r="H8" s="15">
        <v>354</v>
      </c>
      <c r="I8" s="15">
        <v>442</v>
      </c>
      <c r="J8" s="15">
        <v>680</v>
      </c>
      <c r="K8" s="15">
        <v>279</v>
      </c>
      <c r="L8" s="15">
        <v>220</v>
      </c>
      <c r="M8" s="15">
        <v>271</v>
      </c>
      <c r="N8" s="15">
        <v>440</v>
      </c>
      <c r="O8" s="15">
        <v>196</v>
      </c>
      <c r="P8" s="15">
        <v>138</v>
      </c>
      <c r="Q8" s="15">
        <v>161</v>
      </c>
      <c r="R8" s="15">
        <v>135</v>
      </c>
      <c r="S8" s="15">
        <v>118</v>
      </c>
      <c r="T8" s="15">
        <v>126</v>
      </c>
      <c r="U8" s="15">
        <v>197</v>
      </c>
      <c r="V8" s="15">
        <v>120</v>
      </c>
      <c r="W8" s="15">
        <v>83</v>
      </c>
      <c r="X8" s="15">
        <v>47</v>
      </c>
      <c r="Y8" s="15">
        <v>38</v>
      </c>
      <c r="Z8" s="15">
        <v>1425</v>
      </c>
      <c r="AA8" s="15">
        <v>553</v>
      </c>
      <c r="AB8" s="15">
        <v>343</v>
      </c>
      <c r="AC8" s="15">
        <v>446</v>
      </c>
      <c r="AD8" s="15">
        <v>1127</v>
      </c>
      <c r="AE8" s="15">
        <v>364</v>
      </c>
      <c r="AF8" s="15">
        <v>231</v>
      </c>
      <c r="AG8" s="15">
        <v>325</v>
      </c>
    </row>
    <row r="9" spans="1:33" x14ac:dyDescent="0.25">
      <c r="A9" s="17">
        <v>2022</v>
      </c>
      <c r="B9" s="18">
        <v>2465</v>
      </c>
      <c r="C9" s="18">
        <v>811</v>
      </c>
      <c r="D9" s="18">
        <v>382</v>
      </c>
      <c r="E9" s="18">
        <v>1005</v>
      </c>
      <c r="F9" s="18">
        <v>1676</v>
      </c>
      <c r="G9" s="18">
        <v>445</v>
      </c>
      <c r="H9" s="18">
        <v>237</v>
      </c>
      <c r="I9" s="18">
        <v>575</v>
      </c>
      <c r="J9" s="18">
        <v>809</v>
      </c>
      <c r="K9" s="18">
        <v>312</v>
      </c>
      <c r="L9" s="18">
        <v>140</v>
      </c>
      <c r="M9" s="18">
        <v>300</v>
      </c>
      <c r="N9" s="18">
        <v>565</v>
      </c>
      <c r="O9" s="18">
        <v>188</v>
      </c>
      <c r="P9" s="18">
        <v>108</v>
      </c>
      <c r="Q9" s="18">
        <v>182</v>
      </c>
      <c r="R9" s="18">
        <v>152</v>
      </c>
      <c r="S9" s="18">
        <v>96</v>
      </c>
      <c r="T9" s="18">
        <v>41</v>
      </c>
      <c r="U9" s="18">
        <v>152</v>
      </c>
      <c r="V9" s="18">
        <v>124</v>
      </c>
      <c r="W9" s="18">
        <v>49</v>
      </c>
      <c r="X9" s="18">
        <v>27</v>
      </c>
      <c r="Y9" s="18">
        <v>98</v>
      </c>
      <c r="Z9" s="18">
        <v>1504</v>
      </c>
      <c r="AA9" s="18">
        <v>403</v>
      </c>
      <c r="AB9" s="18">
        <v>201</v>
      </c>
      <c r="AC9" s="18">
        <v>553</v>
      </c>
      <c r="AD9" s="18">
        <v>1196</v>
      </c>
      <c r="AE9" s="18">
        <v>290</v>
      </c>
      <c r="AF9" s="18">
        <v>153</v>
      </c>
      <c r="AG9" s="18">
        <v>424</v>
      </c>
    </row>
  </sheetData>
  <mergeCells count="10">
    <mergeCell ref="A1:AG1"/>
    <mergeCell ref="F2:I2"/>
    <mergeCell ref="V2:Y2"/>
    <mergeCell ref="Z2:AC2"/>
    <mergeCell ref="A2:A3"/>
    <mergeCell ref="J2:M2"/>
    <mergeCell ref="B2:E2"/>
    <mergeCell ref="N2:Q2"/>
    <mergeCell ref="AD2:AG2"/>
    <mergeCell ref="R2:U2"/>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9"/>
  <sheetViews>
    <sheetView workbookViewId="0">
      <selection activeCell="D31" sqref="D31"/>
    </sheetView>
  </sheetViews>
  <sheetFormatPr defaultRowHeight="15" x14ac:dyDescent="0.25"/>
  <cols>
    <col min="1" max="1" width="8" customWidth="1"/>
    <col min="2" max="9" width="16" customWidth="1"/>
  </cols>
  <sheetData>
    <row r="1" spans="1:9" ht="27.95" customHeight="1" x14ac:dyDescent="0.25">
      <c r="A1" s="25" t="s">
        <v>36</v>
      </c>
      <c r="B1" s="26"/>
      <c r="C1" s="26"/>
      <c r="D1" s="26"/>
      <c r="E1" s="26"/>
      <c r="F1" s="26"/>
      <c r="G1" s="26"/>
      <c r="H1" s="26"/>
      <c r="I1" s="26"/>
    </row>
    <row r="2" spans="1:9" ht="39.950000000000003" customHeight="1" x14ac:dyDescent="0.25">
      <c r="A2" s="27" t="s">
        <v>7</v>
      </c>
      <c r="B2" s="27" t="s">
        <v>37</v>
      </c>
      <c r="C2" s="26"/>
      <c r="D2" s="26"/>
      <c r="E2" s="26"/>
      <c r="F2" s="27" t="s">
        <v>38</v>
      </c>
      <c r="G2" s="26"/>
      <c r="H2" s="26"/>
      <c r="I2" s="26"/>
    </row>
    <row r="3" spans="1:9" ht="20.100000000000001" customHeight="1" x14ac:dyDescent="0.25">
      <c r="A3" s="26"/>
      <c r="B3" s="13" t="s">
        <v>33</v>
      </c>
      <c r="C3" s="13" t="s">
        <v>34</v>
      </c>
      <c r="D3" s="13" t="s">
        <v>35</v>
      </c>
      <c r="E3" s="13" t="s">
        <v>129</v>
      </c>
      <c r="F3" s="13" t="s">
        <v>33</v>
      </c>
      <c r="G3" s="13" t="s">
        <v>34</v>
      </c>
      <c r="H3" s="13" t="s">
        <v>35</v>
      </c>
      <c r="I3" s="13" t="s">
        <v>129</v>
      </c>
    </row>
    <row r="4" spans="1:9" x14ac:dyDescent="0.25">
      <c r="A4" s="14">
        <v>1997</v>
      </c>
      <c r="B4" s="15">
        <v>23075000</v>
      </c>
      <c r="C4" s="15">
        <v>10846000</v>
      </c>
      <c r="D4" s="15">
        <v>2031000</v>
      </c>
      <c r="E4" s="15">
        <v>12157000</v>
      </c>
      <c r="F4" s="15">
        <v>1549</v>
      </c>
      <c r="G4" s="15">
        <v>394</v>
      </c>
      <c r="H4" s="15">
        <v>205</v>
      </c>
      <c r="I4" s="15">
        <v>427</v>
      </c>
    </row>
    <row r="5" spans="1:9" x14ac:dyDescent="0.25">
      <c r="A5" s="17">
        <v>2002</v>
      </c>
      <c r="B5" s="18">
        <v>27609000</v>
      </c>
      <c r="C5" s="18">
        <v>12646000</v>
      </c>
      <c r="D5" s="18">
        <v>4563000</v>
      </c>
      <c r="E5" s="18">
        <v>10682000</v>
      </c>
      <c r="F5" s="18">
        <v>1339</v>
      </c>
      <c r="G5" s="18">
        <v>383</v>
      </c>
      <c r="H5" s="18">
        <v>242</v>
      </c>
      <c r="I5" s="18">
        <v>425</v>
      </c>
    </row>
    <row r="6" spans="1:9" x14ac:dyDescent="0.25">
      <c r="A6" s="14">
        <v>2007</v>
      </c>
      <c r="B6" s="15">
        <v>21824000</v>
      </c>
      <c r="C6" s="15">
        <v>11603000</v>
      </c>
      <c r="D6" s="15">
        <v>3796000</v>
      </c>
      <c r="E6" s="15">
        <v>5320000</v>
      </c>
      <c r="F6" s="15">
        <v>1240</v>
      </c>
      <c r="G6" s="15">
        <v>398</v>
      </c>
      <c r="H6" s="15">
        <v>273</v>
      </c>
      <c r="I6" s="15">
        <v>445</v>
      </c>
    </row>
    <row r="7" spans="1:9" x14ac:dyDescent="0.25">
      <c r="A7" s="17">
        <v>2012</v>
      </c>
      <c r="B7" s="18">
        <v>22068000</v>
      </c>
      <c r="C7" s="18">
        <v>9665000</v>
      </c>
      <c r="D7" s="18">
        <v>3550000</v>
      </c>
      <c r="E7" s="18">
        <v>11815000</v>
      </c>
      <c r="F7" s="18">
        <v>1700</v>
      </c>
      <c r="G7" s="18">
        <v>396</v>
      </c>
      <c r="H7" s="18">
        <v>271</v>
      </c>
      <c r="I7" s="18">
        <v>476</v>
      </c>
    </row>
    <row r="8" spans="1:9" x14ac:dyDescent="0.25">
      <c r="A8" s="14">
        <v>2017</v>
      </c>
      <c r="B8" s="15">
        <v>21141000</v>
      </c>
      <c r="C8" s="15">
        <v>15838000</v>
      </c>
      <c r="D8" s="15">
        <v>4606000</v>
      </c>
      <c r="E8" s="15">
        <v>15149000</v>
      </c>
      <c r="F8" s="15">
        <v>2889</v>
      </c>
      <c r="G8" s="15">
        <v>814</v>
      </c>
      <c r="H8" s="15">
        <v>410</v>
      </c>
      <c r="I8" s="15">
        <v>728</v>
      </c>
    </row>
    <row r="9" spans="1:9" x14ac:dyDescent="0.25">
      <c r="A9" s="17">
        <v>2022</v>
      </c>
      <c r="B9" s="18">
        <v>17821000</v>
      </c>
      <c r="C9" s="18">
        <v>15095000</v>
      </c>
      <c r="D9" s="18">
        <v>7529000</v>
      </c>
      <c r="E9" s="18">
        <v>11043000</v>
      </c>
      <c r="F9" s="18">
        <v>1898</v>
      </c>
      <c r="G9" s="18">
        <v>565</v>
      </c>
      <c r="H9" s="18">
        <v>266</v>
      </c>
      <c r="I9" s="18">
        <v>661</v>
      </c>
    </row>
  </sheetData>
  <mergeCells count="4">
    <mergeCell ref="A1:I1"/>
    <mergeCell ref="F2:I2"/>
    <mergeCell ref="A2:A3"/>
    <mergeCell ref="B2:E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9"/>
  <sheetViews>
    <sheetView workbookViewId="0">
      <selection activeCell="E28" sqref="E28"/>
    </sheetView>
  </sheetViews>
  <sheetFormatPr defaultRowHeight="15" x14ac:dyDescent="0.25"/>
  <cols>
    <col min="1" max="1" width="8" customWidth="1"/>
    <col min="2" max="9" width="16" customWidth="1"/>
  </cols>
  <sheetData>
    <row r="1" spans="1:9" ht="27.95" customHeight="1" x14ac:dyDescent="0.25">
      <c r="A1" s="25" t="s">
        <v>39</v>
      </c>
      <c r="B1" s="26"/>
      <c r="C1" s="26"/>
      <c r="D1" s="26"/>
      <c r="E1" s="26"/>
      <c r="F1" s="26"/>
      <c r="G1" s="26"/>
      <c r="H1" s="26"/>
      <c r="I1" s="26"/>
    </row>
    <row r="2" spans="1:9" ht="39.950000000000003" customHeight="1" x14ac:dyDescent="0.25">
      <c r="A2" s="27" t="s">
        <v>7</v>
      </c>
      <c r="B2" s="27" t="s">
        <v>40</v>
      </c>
      <c r="C2" s="26"/>
      <c r="D2" s="26"/>
      <c r="E2" s="26"/>
      <c r="F2" s="27" t="s">
        <v>41</v>
      </c>
      <c r="G2" s="26"/>
      <c r="H2" s="26"/>
      <c r="I2" s="26"/>
    </row>
    <row r="3" spans="1:9" ht="20.100000000000001" customHeight="1" x14ac:dyDescent="0.25">
      <c r="A3" s="26"/>
      <c r="B3" s="13" t="s">
        <v>33</v>
      </c>
      <c r="C3" s="13" t="s">
        <v>34</v>
      </c>
      <c r="D3" s="13" t="s">
        <v>35</v>
      </c>
      <c r="E3" s="13" t="s">
        <v>129</v>
      </c>
      <c r="F3" s="13" t="s">
        <v>33</v>
      </c>
      <c r="G3" s="13" t="s">
        <v>34</v>
      </c>
      <c r="H3" s="13" t="s">
        <v>35</v>
      </c>
      <c r="I3" s="13" t="s">
        <v>129</v>
      </c>
    </row>
    <row r="4" spans="1:9" x14ac:dyDescent="0.25">
      <c r="A4" s="14">
        <v>1997</v>
      </c>
      <c r="B4" s="15">
        <v>2277000</v>
      </c>
      <c r="C4" s="15">
        <v>588000</v>
      </c>
      <c r="D4" s="15">
        <v>336000</v>
      </c>
      <c r="E4" s="15">
        <v>679000</v>
      </c>
      <c r="F4" s="15">
        <v>450</v>
      </c>
      <c r="G4" s="15">
        <v>91</v>
      </c>
      <c r="H4" s="15">
        <v>72</v>
      </c>
      <c r="I4" s="15">
        <v>128</v>
      </c>
    </row>
    <row r="5" spans="1:9" x14ac:dyDescent="0.25">
      <c r="A5" s="17">
        <v>2002</v>
      </c>
      <c r="B5" s="18">
        <v>3293000</v>
      </c>
      <c r="C5" s="18">
        <v>2032000</v>
      </c>
      <c r="D5" s="18">
        <v>155000</v>
      </c>
      <c r="E5" s="18">
        <v>545000</v>
      </c>
      <c r="F5" s="18">
        <v>195</v>
      </c>
      <c r="G5" s="18">
        <v>24</v>
      </c>
      <c r="H5" s="18">
        <v>84</v>
      </c>
      <c r="I5" s="18">
        <v>26</v>
      </c>
    </row>
    <row r="6" spans="1:9" x14ac:dyDescent="0.25">
      <c r="A6" s="14">
        <v>2007</v>
      </c>
      <c r="B6" s="15">
        <v>3135000</v>
      </c>
      <c r="C6" s="15">
        <v>843000</v>
      </c>
      <c r="D6" s="15">
        <v>438000</v>
      </c>
      <c r="E6" s="15">
        <v>595000</v>
      </c>
      <c r="F6" s="15">
        <v>408</v>
      </c>
      <c r="G6" s="15">
        <v>80</v>
      </c>
      <c r="H6" s="15">
        <v>65</v>
      </c>
      <c r="I6" s="15">
        <v>203</v>
      </c>
    </row>
    <row r="7" spans="1:9" x14ac:dyDescent="0.25">
      <c r="A7" s="17">
        <v>2012</v>
      </c>
      <c r="B7" s="18">
        <v>1907000</v>
      </c>
      <c r="C7" s="18">
        <v>449000</v>
      </c>
      <c r="D7" s="18">
        <v>386000</v>
      </c>
      <c r="E7" s="18">
        <v>601000</v>
      </c>
      <c r="F7" s="18">
        <v>325</v>
      </c>
      <c r="G7" s="18">
        <v>60</v>
      </c>
      <c r="H7" s="18">
        <v>58</v>
      </c>
      <c r="I7" s="18">
        <v>104</v>
      </c>
    </row>
    <row r="8" spans="1:9" x14ac:dyDescent="0.25">
      <c r="A8" s="14">
        <v>2017</v>
      </c>
      <c r="B8" s="15">
        <v>2201000</v>
      </c>
      <c r="C8" s="15">
        <v>2801000</v>
      </c>
      <c r="D8" s="15">
        <v>186000</v>
      </c>
      <c r="E8" s="15">
        <v>1284000</v>
      </c>
      <c r="F8" s="15">
        <v>249</v>
      </c>
      <c r="G8" s="15">
        <v>63</v>
      </c>
      <c r="H8" s="15">
        <v>61</v>
      </c>
      <c r="I8" s="15">
        <v>106</v>
      </c>
    </row>
    <row r="9" spans="1:9" x14ac:dyDescent="0.25">
      <c r="A9" s="17">
        <v>2022</v>
      </c>
      <c r="B9" s="18">
        <v>3046000</v>
      </c>
      <c r="C9" s="18">
        <v>1086000</v>
      </c>
      <c r="D9" s="18">
        <v>700000</v>
      </c>
      <c r="E9" s="18">
        <v>536000</v>
      </c>
      <c r="F9" s="18">
        <v>363</v>
      </c>
      <c r="G9" s="18">
        <v>88</v>
      </c>
      <c r="H9" s="18">
        <v>52</v>
      </c>
      <c r="I9" s="18">
        <v>143</v>
      </c>
    </row>
  </sheetData>
  <mergeCells count="4">
    <mergeCell ref="A1:I1"/>
    <mergeCell ref="F2:I2"/>
    <mergeCell ref="A2:A3"/>
    <mergeCell ref="B2:E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9"/>
  <sheetViews>
    <sheetView workbookViewId="0">
      <selection activeCell="G32" sqref="G32"/>
    </sheetView>
  </sheetViews>
  <sheetFormatPr defaultRowHeight="15" x14ac:dyDescent="0.25"/>
  <cols>
    <col min="1" max="1" width="8" customWidth="1"/>
    <col min="2" max="9" width="16" customWidth="1"/>
  </cols>
  <sheetData>
    <row r="1" spans="1:9" ht="27.95" customHeight="1" x14ac:dyDescent="0.25">
      <c r="A1" s="25" t="s">
        <v>42</v>
      </c>
      <c r="B1" s="26"/>
      <c r="C1" s="26"/>
      <c r="D1" s="26"/>
      <c r="E1" s="26"/>
      <c r="F1" s="26"/>
      <c r="G1" s="26"/>
      <c r="H1" s="26"/>
      <c r="I1" s="26"/>
    </row>
    <row r="2" spans="1:9" ht="39.950000000000003" customHeight="1" x14ac:dyDescent="0.25">
      <c r="A2" s="27" t="s">
        <v>7</v>
      </c>
      <c r="B2" s="27" t="s">
        <v>43</v>
      </c>
      <c r="C2" s="26"/>
      <c r="D2" s="26"/>
      <c r="E2" s="26"/>
      <c r="F2" s="27" t="s">
        <v>44</v>
      </c>
      <c r="G2" s="26"/>
      <c r="H2" s="26"/>
      <c r="I2" s="26"/>
    </row>
    <row r="3" spans="1:9" ht="20.100000000000001" customHeight="1" x14ac:dyDescent="0.25">
      <c r="A3" s="26"/>
      <c r="B3" s="13" t="s">
        <v>33</v>
      </c>
      <c r="C3" s="13" t="s">
        <v>34</v>
      </c>
      <c r="D3" s="13" t="s">
        <v>35</v>
      </c>
      <c r="E3" s="13" t="s">
        <v>129</v>
      </c>
      <c r="F3" s="13" t="s">
        <v>33</v>
      </c>
      <c r="G3" s="13" t="s">
        <v>34</v>
      </c>
      <c r="H3" s="13" t="s">
        <v>35</v>
      </c>
      <c r="I3" s="13" t="s">
        <v>129</v>
      </c>
    </row>
    <row r="4" spans="1:9" x14ac:dyDescent="0.25">
      <c r="A4" s="14">
        <v>1997</v>
      </c>
      <c r="B4" s="15">
        <v>7442000</v>
      </c>
      <c r="C4" s="15">
        <v>9164000</v>
      </c>
      <c r="D4" s="15">
        <v>4295000</v>
      </c>
      <c r="E4" s="15">
        <v>12092000</v>
      </c>
      <c r="F4" s="15">
        <v>2820</v>
      </c>
      <c r="G4" s="15">
        <v>663</v>
      </c>
      <c r="H4" s="15">
        <v>329</v>
      </c>
      <c r="I4" s="15">
        <v>675</v>
      </c>
    </row>
    <row r="5" spans="1:9" x14ac:dyDescent="0.25">
      <c r="A5" s="17">
        <v>2002</v>
      </c>
      <c r="B5" s="18">
        <v>4310000</v>
      </c>
      <c r="C5" s="18">
        <v>4572000</v>
      </c>
      <c r="D5" s="18">
        <v>1715000</v>
      </c>
      <c r="E5" s="18">
        <v>5538000</v>
      </c>
      <c r="F5" s="18">
        <v>2279</v>
      </c>
      <c r="G5" s="18">
        <v>545</v>
      </c>
      <c r="H5" s="18">
        <v>290</v>
      </c>
      <c r="I5" s="18">
        <v>513</v>
      </c>
    </row>
    <row r="6" spans="1:9" x14ac:dyDescent="0.25">
      <c r="A6" s="14">
        <v>2007</v>
      </c>
      <c r="B6" s="15">
        <v>5006000</v>
      </c>
      <c r="C6" s="15">
        <v>7491000</v>
      </c>
      <c r="D6" s="15">
        <v>3533000</v>
      </c>
      <c r="E6" s="15">
        <v>1654000</v>
      </c>
      <c r="F6" s="15">
        <v>2353</v>
      </c>
      <c r="G6" s="15">
        <v>548</v>
      </c>
      <c r="H6" s="15">
        <v>327</v>
      </c>
      <c r="I6" s="15">
        <v>575</v>
      </c>
    </row>
    <row r="7" spans="1:9" x14ac:dyDescent="0.25">
      <c r="A7" s="17">
        <v>2012</v>
      </c>
      <c r="B7" s="18">
        <v>6441000</v>
      </c>
      <c r="C7" s="18">
        <v>4668000</v>
      </c>
      <c r="D7" s="18">
        <v>2121000</v>
      </c>
      <c r="E7" s="18">
        <v>4008000</v>
      </c>
      <c r="F7" s="18">
        <v>2773</v>
      </c>
      <c r="G7" s="18">
        <v>579</v>
      </c>
      <c r="H7" s="18">
        <v>326</v>
      </c>
      <c r="I7" s="18">
        <v>529</v>
      </c>
    </row>
    <row r="8" spans="1:9" x14ac:dyDescent="0.25">
      <c r="A8" s="14">
        <v>2017</v>
      </c>
      <c r="B8" s="15">
        <v>4195000</v>
      </c>
      <c r="C8" s="15">
        <v>4324000</v>
      </c>
      <c r="D8" s="15">
        <v>2748000</v>
      </c>
      <c r="E8" s="15">
        <v>5920000</v>
      </c>
      <c r="F8" s="15">
        <v>2506</v>
      </c>
      <c r="G8" s="15">
        <v>583</v>
      </c>
      <c r="H8" s="15">
        <v>280</v>
      </c>
      <c r="I8" s="15">
        <v>465</v>
      </c>
    </row>
    <row r="9" spans="1:9" x14ac:dyDescent="0.25">
      <c r="A9" s="17">
        <v>2022</v>
      </c>
      <c r="B9" s="18">
        <v>7201000</v>
      </c>
      <c r="C9" s="18">
        <v>7029000</v>
      </c>
      <c r="D9" s="18">
        <v>1765000</v>
      </c>
      <c r="E9" s="18">
        <v>2330000</v>
      </c>
      <c r="F9" s="18">
        <v>2006</v>
      </c>
      <c r="G9" s="18">
        <v>579</v>
      </c>
      <c r="H9" s="18">
        <v>228</v>
      </c>
      <c r="I9" s="18">
        <v>606</v>
      </c>
    </row>
  </sheetData>
  <mergeCells count="4">
    <mergeCell ref="A1:I1"/>
    <mergeCell ref="F2:I2"/>
    <mergeCell ref="A2:A3"/>
    <mergeCell ref="B2:E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M9"/>
  <sheetViews>
    <sheetView workbookViewId="0">
      <selection activeCell="I31" sqref="I31"/>
    </sheetView>
  </sheetViews>
  <sheetFormatPr defaultRowHeight="15" x14ac:dyDescent="0.25"/>
  <cols>
    <col min="1" max="1" width="8" customWidth="1"/>
    <col min="2" max="13" width="16" customWidth="1"/>
  </cols>
  <sheetData>
    <row r="1" spans="1:13" ht="27.95" customHeight="1" x14ac:dyDescent="0.25">
      <c r="A1" s="25" t="s">
        <v>45</v>
      </c>
      <c r="B1" s="26"/>
      <c r="C1" s="26"/>
      <c r="D1" s="26"/>
      <c r="E1" s="26"/>
      <c r="F1" s="26"/>
      <c r="G1" s="26"/>
      <c r="H1" s="26"/>
      <c r="I1" s="26"/>
      <c r="J1" s="26"/>
      <c r="K1" s="26"/>
      <c r="L1" s="26"/>
      <c r="M1" s="26"/>
    </row>
    <row r="2" spans="1:13" ht="39.950000000000003" customHeight="1" x14ac:dyDescent="0.25">
      <c r="A2" s="27" t="s">
        <v>7</v>
      </c>
      <c r="B2" s="27" t="s">
        <v>46</v>
      </c>
      <c r="C2" s="26"/>
      <c r="D2" s="26"/>
      <c r="E2" s="26"/>
      <c r="F2" s="27" t="s">
        <v>47</v>
      </c>
      <c r="G2" s="26"/>
      <c r="H2" s="26"/>
      <c r="I2" s="26"/>
      <c r="J2" s="27" t="s">
        <v>48</v>
      </c>
      <c r="K2" s="26"/>
      <c r="L2" s="26"/>
      <c r="M2" s="26"/>
    </row>
    <row r="3" spans="1:13" ht="20.100000000000001" customHeight="1" x14ac:dyDescent="0.25">
      <c r="A3" s="26"/>
      <c r="B3" s="13" t="s">
        <v>33</v>
      </c>
      <c r="C3" s="13" t="s">
        <v>34</v>
      </c>
      <c r="D3" s="13" t="s">
        <v>35</v>
      </c>
      <c r="E3" s="13" t="s">
        <v>129</v>
      </c>
      <c r="F3" s="13" t="s">
        <v>33</v>
      </c>
      <c r="G3" s="13" t="s">
        <v>34</v>
      </c>
      <c r="H3" s="13" t="s">
        <v>35</v>
      </c>
      <c r="I3" s="13" t="s">
        <v>129</v>
      </c>
      <c r="J3" s="13" t="s">
        <v>33</v>
      </c>
      <c r="K3" s="13" t="s">
        <v>34</v>
      </c>
      <c r="L3" s="13" t="s">
        <v>35</v>
      </c>
      <c r="M3" s="13" t="s">
        <v>129</v>
      </c>
    </row>
    <row r="4" spans="1:13" x14ac:dyDescent="0.25">
      <c r="A4" s="14">
        <v>1997</v>
      </c>
      <c r="B4" s="15">
        <v>4282</v>
      </c>
      <c r="C4" s="15">
        <v>999</v>
      </c>
      <c r="D4" s="15">
        <v>591</v>
      </c>
      <c r="E4" s="15">
        <v>1128</v>
      </c>
      <c r="F4" s="15">
        <v>247245000</v>
      </c>
      <c r="G4" s="15">
        <v>161488000</v>
      </c>
      <c r="H4" s="15">
        <v>64514000</v>
      </c>
      <c r="I4" s="15">
        <v>188100000</v>
      </c>
      <c r="J4" s="15">
        <v>57741</v>
      </c>
      <c r="K4" s="15">
        <v>161650</v>
      </c>
      <c r="L4" s="15">
        <v>109160</v>
      </c>
      <c r="M4" s="15">
        <v>166755</v>
      </c>
    </row>
    <row r="5" spans="1:13" x14ac:dyDescent="0.25">
      <c r="A5" s="17">
        <v>2002</v>
      </c>
      <c r="B5" s="18">
        <v>3216</v>
      </c>
      <c r="C5" s="18">
        <v>794</v>
      </c>
      <c r="D5" s="18">
        <v>565</v>
      </c>
      <c r="E5" s="18">
        <v>823</v>
      </c>
      <c r="F5" s="18">
        <v>187736000</v>
      </c>
      <c r="G5" s="18">
        <v>179321000</v>
      </c>
      <c r="H5" s="18">
        <v>41855000</v>
      </c>
      <c r="I5" s="18">
        <v>124511000</v>
      </c>
      <c r="J5" s="18">
        <v>58375</v>
      </c>
      <c r="K5" s="18">
        <v>225845</v>
      </c>
      <c r="L5" s="18">
        <v>74080</v>
      </c>
      <c r="M5" s="18">
        <v>151289</v>
      </c>
    </row>
    <row r="6" spans="1:13" x14ac:dyDescent="0.25">
      <c r="A6" s="14">
        <v>2007</v>
      </c>
      <c r="B6" s="15">
        <v>4220</v>
      </c>
      <c r="C6" s="15">
        <v>927</v>
      </c>
      <c r="D6" s="15">
        <v>773</v>
      </c>
      <c r="E6" s="15">
        <v>1408</v>
      </c>
      <c r="F6" s="15">
        <v>269188000</v>
      </c>
      <c r="G6" s="15">
        <v>151383000</v>
      </c>
      <c r="H6" s="15">
        <v>61025000</v>
      </c>
      <c r="I6" s="15">
        <v>82206000</v>
      </c>
      <c r="J6" s="15">
        <v>63789</v>
      </c>
      <c r="K6" s="15">
        <v>163305</v>
      </c>
      <c r="L6" s="15">
        <v>78946</v>
      </c>
      <c r="M6" s="15">
        <v>58385</v>
      </c>
    </row>
    <row r="7" spans="1:13" x14ac:dyDescent="0.25">
      <c r="A7" s="17">
        <v>2012</v>
      </c>
      <c r="B7" s="18">
        <v>4650</v>
      </c>
      <c r="C7" s="18">
        <v>967</v>
      </c>
      <c r="D7" s="18">
        <v>748</v>
      </c>
      <c r="E7" s="18">
        <v>1156</v>
      </c>
      <c r="F7" s="18">
        <v>202572000</v>
      </c>
      <c r="G7" s="18">
        <v>126577000</v>
      </c>
      <c r="H7" s="18">
        <v>45151000</v>
      </c>
      <c r="I7" s="18">
        <v>139326000</v>
      </c>
      <c r="J7" s="18">
        <v>43564</v>
      </c>
      <c r="K7" s="18">
        <v>130897</v>
      </c>
      <c r="L7" s="18">
        <v>60362</v>
      </c>
      <c r="M7" s="18">
        <v>120524</v>
      </c>
    </row>
    <row r="8" spans="1:13" x14ac:dyDescent="0.25">
      <c r="A8" s="14">
        <v>2017</v>
      </c>
      <c r="B8" s="15">
        <v>3319</v>
      </c>
      <c r="C8" s="15">
        <v>880</v>
      </c>
      <c r="D8" s="15">
        <v>468</v>
      </c>
      <c r="E8" s="15">
        <v>806</v>
      </c>
      <c r="F8" s="15">
        <v>168111000</v>
      </c>
      <c r="G8" s="15">
        <v>142965000</v>
      </c>
      <c r="H8" s="15">
        <v>57474000</v>
      </c>
      <c r="I8" s="15">
        <v>128385000</v>
      </c>
      <c r="J8" s="15">
        <v>50651</v>
      </c>
      <c r="K8" s="15">
        <v>162460</v>
      </c>
      <c r="L8" s="15">
        <v>122808</v>
      </c>
      <c r="M8" s="15">
        <v>159287</v>
      </c>
    </row>
    <row r="9" spans="1:13" x14ac:dyDescent="0.25">
      <c r="A9" s="17">
        <v>2022</v>
      </c>
      <c r="B9" s="18">
        <v>3638</v>
      </c>
      <c r="C9" s="18">
        <v>1002</v>
      </c>
      <c r="D9" s="18">
        <v>524</v>
      </c>
      <c r="E9" s="18">
        <v>1405</v>
      </c>
      <c r="F9" s="18">
        <v>290342000</v>
      </c>
      <c r="G9" s="18">
        <v>192823000</v>
      </c>
      <c r="H9" s="18">
        <v>96705000</v>
      </c>
      <c r="I9" s="18">
        <v>93906000</v>
      </c>
      <c r="J9" s="18">
        <v>79808</v>
      </c>
      <c r="K9" s="18">
        <v>192438</v>
      </c>
      <c r="L9" s="18">
        <v>184552</v>
      </c>
      <c r="M9" s="18">
        <v>66837</v>
      </c>
    </row>
  </sheetData>
  <mergeCells count="5">
    <mergeCell ref="A1:M1"/>
    <mergeCell ref="F2:I2"/>
    <mergeCell ref="A2:A3"/>
    <mergeCell ref="B2:E2"/>
    <mergeCell ref="J2:M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M9"/>
  <sheetViews>
    <sheetView workbookViewId="0">
      <selection activeCell="J20" sqref="J20"/>
    </sheetView>
  </sheetViews>
  <sheetFormatPr defaultRowHeight="15" x14ac:dyDescent="0.25"/>
  <cols>
    <col min="1" max="1" width="8" customWidth="1"/>
    <col min="2" max="13" width="16" customWidth="1"/>
  </cols>
  <sheetData>
    <row r="1" spans="1:13" ht="27.95" customHeight="1" x14ac:dyDescent="0.25">
      <c r="A1" s="25" t="s">
        <v>49</v>
      </c>
      <c r="B1" s="26"/>
      <c r="C1" s="26"/>
      <c r="D1" s="26"/>
      <c r="E1" s="26"/>
      <c r="F1" s="26"/>
      <c r="G1" s="26"/>
      <c r="H1" s="26"/>
      <c r="I1" s="26"/>
      <c r="J1" s="26"/>
      <c r="K1" s="26"/>
      <c r="L1" s="26"/>
      <c r="M1" s="26"/>
    </row>
    <row r="2" spans="1:13" ht="39.950000000000003" customHeight="1" x14ac:dyDescent="0.25">
      <c r="A2" s="27" t="s">
        <v>7</v>
      </c>
      <c r="B2" s="27" t="s">
        <v>50</v>
      </c>
      <c r="C2" s="26"/>
      <c r="D2" s="26"/>
      <c r="E2" s="26"/>
      <c r="F2" s="27" t="s">
        <v>51</v>
      </c>
      <c r="G2" s="26"/>
      <c r="H2" s="26"/>
      <c r="I2" s="26"/>
      <c r="J2" s="27" t="s">
        <v>52</v>
      </c>
      <c r="K2" s="26"/>
      <c r="L2" s="26"/>
      <c r="M2" s="26"/>
    </row>
    <row r="3" spans="1:13" ht="20.100000000000001" customHeight="1" x14ac:dyDescent="0.25">
      <c r="A3" s="26"/>
      <c r="B3" s="13" t="s">
        <v>33</v>
      </c>
      <c r="C3" s="13" t="s">
        <v>34</v>
      </c>
      <c r="D3" s="13" t="s">
        <v>35</v>
      </c>
      <c r="E3" s="13" t="s">
        <v>129</v>
      </c>
      <c r="F3" s="13" t="s">
        <v>33</v>
      </c>
      <c r="G3" s="13" t="s">
        <v>34</v>
      </c>
      <c r="H3" s="13" t="s">
        <v>35</v>
      </c>
      <c r="I3" s="13" t="s">
        <v>129</v>
      </c>
      <c r="J3" s="13" t="s">
        <v>33</v>
      </c>
      <c r="K3" s="13" t="s">
        <v>34</v>
      </c>
      <c r="L3" s="13" t="s">
        <v>35</v>
      </c>
      <c r="M3" s="13" t="s">
        <v>129</v>
      </c>
    </row>
    <row r="4" spans="1:13" x14ac:dyDescent="0.25">
      <c r="A4" s="14">
        <v>1997</v>
      </c>
      <c r="B4" s="15">
        <v>230596000</v>
      </c>
      <c r="C4" s="15">
        <v>163111000</v>
      </c>
      <c r="D4" s="15">
        <v>69648000</v>
      </c>
      <c r="E4" s="15">
        <v>195907000</v>
      </c>
      <c r="F4" s="15">
        <v>53852</v>
      </c>
      <c r="G4" s="15">
        <v>163274</v>
      </c>
      <c r="H4" s="15">
        <v>117848</v>
      </c>
      <c r="I4" s="15">
        <v>173676</v>
      </c>
      <c r="J4" s="15">
        <v>4282</v>
      </c>
      <c r="K4" s="15">
        <v>999</v>
      </c>
      <c r="L4" s="15">
        <v>591</v>
      </c>
      <c r="M4" s="15">
        <v>1128</v>
      </c>
    </row>
    <row r="5" spans="1:13" x14ac:dyDescent="0.25">
      <c r="A5" s="17">
        <v>2002</v>
      </c>
      <c r="B5" s="18">
        <v>161441000</v>
      </c>
      <c r="C5" s="18">
        <v>129730000</v>
      </c>
      <c r="D5" s="18">
        <v>46151000</v>
      </c>
      <c r="E5" s="18">
        <v>113624000</v>
      </c>
      <c r="F5" s="18">
        <v>49920</v>
      </c>
      <c r="G5" s="18">
        <v>162162</v>
      </c>
      <c r="H5" s="18">
        <v>79025</v>
      </c>
      <c r="I5" s="18">
        <v>138566</v>
      </c>
      <c r="J5" s="18">
        <v>3234</v>
      </c>
      <c r="K5" s="18">
        <v>800</v>
      </c>
      <c r="L5" s="18">
        <v>584</v>
      </c>
      <c r="M5" s="18">
        <v>820</v>
      </c>
    </row>
    <row r="6" spans="1:13" x14ac:dyDescent="0.25">
      <c r="A6" s="14">
        <v>2007</v>
      </c>
      <c r="B6" s="15">
        <v>237043000</v>
      </c>
      <c r="C6" s="15">
        <v>153744000</v>
      </c>
      <c r="D6" s="15">
        <v>77670000</v>
      </c>
      <c r="E6" s="15">
        <v>107246000</v>
      </c>
      <c r="F6" s="15">
        <v>56171</v>
      </c>
      <c r="G6" s="15">
        <v>165851</v>
      </c>
      <c r="H6" s="15">
        <v>100479</v>
      </c>
      <c r="I6" s="15">
        <v>76169</v>
      </c>
      <c r="J6" s="15">
        <v>4220</v>
      </c>
      <c r="K6" s="15">
        <v>927</v>
      </c>
      <c r="L6" s="15">
        <v>773</v>
      </c>
      <c r="M6" s="15">
        <v>1408</v>
      </c>
    </row>
    <row r="7" spans="1:13" x14ac:dyDescent="0.25">
      <c r="A7" s="17">
        <v>2012</v>
      </c>
      <c r="B7" s="18">
        <v>191104000</v>
      </c>
      <c r="C7" s="18">
        <v>108227000</v>
      </c>
      <c r="D7" s="18">
        <v>57701000</v>
      </c>
      <c r="E7" s="18">
        <v>129617000</v>
      </c>
      <c r="F7" s="18">
        <v>41098</v>
      </c>
      <c r="G7" s="18">
        <v>111920</v>
      </c>
      <c r="H7" s="18">
        <v>77140</v>
      </c>
      <c r="I7" s="18">
        <v>112125</v>
      </c>
      <c r="J7" s="18">
        <v>4650</v>
      </c>
      <c r="K7" s="18">
        <v>967</v>
      </c>
      <c r="L7" s="18">
        <v>748</v>
      </c>
      <c r="M7" s="18">
        <v>1156</v>
      </c>
    </row>
    <row r="8" spans="1:13" x14ac:dyDescent="0.25">
      <c r="A8" s="14">
        <v>2017</v>
      </c>
      <c r="B8" s="15">
        <v>116839000</v>
      </c>
      <c r="C8" s="15">
        <v>112599000</v>
      </c>
      <c r="D8" s="15">
        <v>58505000</v>
      </c>
      <c r="E8" s="15">
        <v>110624000</v>
      </c>
      <c r="F8" s="15">
        <v>35203</v>
      </c>
      <c r="G8" s="15">
        <v>128099</v>
      </c>
      <c r="H8" s="15">
        <v>125278</v>
      </c>
      <c r="I8" s="15">
        <v>137251</v>
      </c>
      <c r="J8" s="15">
        <v>3319</v>
      </c>
      <c r="K8" s="15">
        <v>879</v>
      </c>
      <c r="L8" s="15">
        <v>467</v>
      </c>
      <c r="M8" s="15">
        <v>806</v>
      </c>
    </row>
    <row r="9" spans="1:13" x14ac:dyDescent="0.25">
      <c r="A9" s="17">
        <v>2022</v>
      </c>
      <c r="B9" s="18">
        <v>244527000</v>
      </c>
      <c r="C9" s="18">
        <v>172660000</v>
      </c>
      <c r="D9" s="18">
        <v>91742000</v>
      </c>
      <c r="E9" s="18">
        <v>111334000</v>
      </c>
      <c r="F9" s="18">
        <v>67215</v>
      </c>
      <c r="G9" s="18">
        <v>172315</v>
      </c>
      <c r="H9" s="18">
        <v>175080</v>
      </c>
      <c r="I9" s="18">
        <v>79241</v>
      </c>
      <c r="J9" s="18">
        <v>3638</v>
      </c>
      <c r="K9" s="18">
        <v>1002</v>
      </c>
      <c r="L9" s="18">
        <v>524</v>
      </c>
      <c r="M9" s="18">
        <v>1405</v>
      </c>
    </row>
  </sheetData>
  <mergeCells count="5">
    <mergeCell ref="A1:M1"/>
    <mergeCell ref="F2:I2"/>
    <mergeCell ref="A2:A3"/>
    <mergeCell ref="B2:E2"/>
    <mergeCell ref="J2:M2"/>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K9"/>
  <sheetViews>
    <sheetView workbookViewId="0">
      <selection sqref="A1:AK1"/>
    </sheetView>
  </sheetViews>
  <sheetFormatPr defaultRowHeight="15" x14ac:dyDescent="0.25"/>
  <cols>
    <col min="1" max="1" width="8" customWidth="1"/>
    <col min="2" max="37" width="16" customWidth="1"/>
  </cols>
  <sheetData>
    <row r="1" spans="1:37" ht="27.95" customHeight="1" x14ac:dyDescent="0.25">
      <c r="A1" s="25" t="s">
        <v>53</v>
      </c>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row>
    <row r="2" spans="1:37" ht="46.5" customHeight="1" x14ac:dyDescent="0.25">
      <c r="A2" s="27" t="s">
        <v>7</v>
      </c>
      <c r="B2" s="27" t="s">
        <v>54</v>
      </c>
      <c r="C2" s="26"/>
      <c r="D2" s="26"/>
      <c r="E2" s="26"/>
      <c r="F2" s="27" t="s">
        <v>55</v>
      </c>
      <c r="G2" s="26"/>
      <c r="H2" s="26"/>
      <c r="I2" s="26"/>
      <c r="J2" s="27" t="s">
        <v>56</v>
      </c>
      <c r="K2" s="26"/>
      <c r="L2" s="26"/>
      <c r="M2" s="26"/>
      <c r="N2" s="27" t="s">
        <v>57</v>
      </c>
      <c r="O2" s="26"/>
      <c r="P2" s="26"/>
      <c r="Q2" s="26"/>
      <c r="R2" s="27" t="s">
        <v>58</v>
      </c>
      <c r="S2" s="26"/>
      <c r="T2" s="26"/>
      <c r="U2" s="26"/>
      <c r="V2" s="27" t="s">
        <v>59</v>
      </c>
      <c r="W2" s="26"/>
      <c r="X2" s="26"/>
      <c r="Y2" s="26"/>
      <c r="Z2" s="27" t="s">
        <v>60</v>
      </c>
      <c r="AA2" s="26"/>
      <c r="AB2" s="26"/>
      <c r="AC2" s="26"/>
      <c r="AD2" s="27" t="s">
        <v>61</v>
      </c>
      <c r="AE2" s="26"/>
      <c r="AF2" s="26"/>
      <c r="AG2" s="26"/>
      <c r="AH2" s="27" t="s">
        <v>62</v>
      </c>
      <c r="AI2" s="26"/>
      <c r="AJ2" s="26"/>
      <c r="AK2" s="26"/>
    </row>
    <row r="3" spans="1:37" ht="20.100000000000001" customHeight="1" x14ac:dyDescent="0.25">
      <c r="A3" s="26"/>
      <c r="B3" s="13" t="s">
        <v>33</v>
      </c>
      <c r="C3" s="13" t="s">
        <v>34</v>
      </c>
      <c r="D3" s="13" t="s">
        <v>35</v>
      </c>
      <c r="E3" s="13" t="s">
        <v>129</v>
      </c>
      <c r="F3" s="13" t="s">
        <v>33</v>
      </c>
      <c r="G3" s="13" t="s">
        <v>34</v>
      </c>
      <c r="H3" s="13" t="s">
        <v>35</v>
      </c>
      <c r="I3" s="13" t="s">
        <v>129</v>
      </c>
      <c r="J3" s="13" t="s">
        <v>33</v>
      </c>
      <c r="K3" s="13" t="s">
        <v>34</v>
      </c>
      <c r="L3" s="13" t="s">
        <v>35</v>
      </c>
      <c r="M3" s="13" t="s">
        <v>129</v>
      </c>
      <c r="N3" s="13" t="s">
        <v>33</v>
      </c>
      <c r="O3" s="13" t="s">
        <v>34</v>
      </c>
      <c r="P3" s="13" t="s">
        <v>35</v>
      </c>
      <c r="Q3" s="13" t="s">
        <v>129</v>
      </c>
      <c r="R3" s="13" t="s">
        <v>33</v>
      </c>
      <c r="S3" s="13" t="s">
        <v>34</v>
      </c>
      <c r="T3" s="13" t="s">
        <v>35</v>
      </c>
      <c r="U3" s="13" t="s">
        <v>129</v>
      </c>
      <c r="V3" s="13" t="s">
        <v>33</v>
      </c>
      <c r="W3" s="13" t="s">
        <v>34</v>
      </c>
      <c r="X3" s="13" t="s">
        <v>35</v>
      </c>
      <c r="Y3" s="13" t="s">
        <v>129</v>
      </c>
      <c r="Z3" s="13" t="s">
        <v>33</v>
      </c>
      <c r="AA3" s="13" t="s">
        <v>34</v>
      </c>
      <c r="AB3" s="13" t="s">
        <v>35</v>
      </c>
      <c r="AC3" s="13" t="s">
        <v>129</v>
      </c>
      <c r="AD3" s="13" t="s">
        <v>33</v>
      </c>
      <c r="AE3" s="13" t="s">
        <v>34</v>
      </c>
      <c r="AF3" s="13" t="s">
        <v>35</v>
      </c>
      <c r="AG3" s="13" t="s">
        <v>129</v>
      </c>
      <c r="AH3" s="13" t="s">
        <v>33</v>
      </c>
      <c r="AI3" s="13" t="s">
        <v>34</v>
      </c>
      <c r="AJ3" s="13" t="s">
        <v>35</v>
      </c>
      <c r="AK3" s="13" t="s">
        <v>129</v>
      </c>
    </row>
    <row r="4" spans="1:37" x14ac:dyDescent="0.25">
      <c r="A4" s="14">
        <v>1997</v>
      </c>
      <c r="B4" s="15">
        <v>686856</v>
      </c>
      <c r="C4" s="15">
        <v>69168</v>
      </c>
      <c r="D4" s="15">
        <v>144127</v>
      </c>
      <c r="E4" s="15">
        <v>229166</v>
      </c>
      <c r="F4" s="15">
        <v>4282</v>
      </c>
      <c r="G4" s="15">
        <v>999</v>
      </c>
      <c r="H4" s="15">
        <v>591</v>
      </c>
      <c r="I4" s="15">
        <v>1128</v>
      </c>
      <c r="J4" s="15">
        <v>55</v>
      </c>
      <c r="K4" s="15">
        <v>29</v>
      </c>
      <c r="L4" s="15">
        <v>16</v>
      </c>
      <c r="M4" s="15">
        <v>13</v>
      </c>
      <c r="N4" s="16"/>
      <c r="O4" s="15">
        <v>23874</v>
      </c>
      <c r="P4" s="16"/>
      <c r="Q4" s="15">
        <v>101236</v>
      </c>
      <c r="R4" s="15">
        <v>198</v>
      </c>
      <c r="S4" s="15">
        <v>103</v>
      </c>
      <c r="T4" s="15">
        <v>27</v>
      </c>
      <c r="U4" s="15">
        <v>56</v>
      </c>
      <c r="V4" s="15">
        <v>2827</v>
      </c>
      <c r="W4" s="15">
        <v>680</v>
      </c>
      <c r="X4" s="15">
        <v>397</v>
      </c>
      <c r="Y4" s="15">
        <v>679</v>
      </c>
      <c r="Z4" s="15">
        <v>37</v>
      </c>
      <c r="AA4" s="15">
        <v>12</v>
      </c>
      <c r="AB4" s="15">
        <v>2</v>
      </c>
      <c r="AC4" s="15">
        <v>14</v>
      </c>
      <c r="AD4" s="15">
        <v>52113</v>
      </c>
      <c r="AE4" s="16"/>
      <c r="AF4" s="16"/>
      <c r="AG4" s="15">
        <v>34620</v>
      </c>
      <c r="AH4" s="15">
        <v>202</v>
      </c>
      <c r="AI4" s="15">
        <v>56</v>
      </c>
      <c r="AJ4" s="15">
        <v>26</v>
      </c>
      <c r="AK4" s="15">
        <v>44</v>
      </c>
    </row>
    <row r="5" spans="1:37" x14ac:dyDescent="0.25">
      <c r="A5" s="17">
        <v>2002</v>
      </c>
      <c r="B5" s="18">
        <v>821276</v>
      </c>
      <c r="C5" s="18">
        <v>70705</v>
      </c>
      <c r="D5" s="18">
        <v>151828</v>
      </c>
      <c r="E5" s="18">
        <v>256690</v>
      </c>
      <c r="F5" s="18">
        <v>3216</v>
      </c>
      <c r="G5" s="18">
        <v>794</v>
      </c>
      <c r="H5" s="18">
        <v>565</v>
      </c>
      <c r="I5" s="18">
        <v>823</v>
      </c>
      <c r="J5" s="18">
        <v>39</v>
      </c>
      <c r="K5" s="18">
        <v>20</v>
      </c>
      <c r="L5" s="18">
        <v>4</v>
      </c>
      <c r="M5" s="18">
        <v>17</v>
      </c>
      <c r="N5" s="19"/>
      <c r="O5" s="18">
        <v>23617</v>
      </c>
      <c r="P5" s="19"/>
      <c r="Q5" s="18">
        <v>76424</v>
      </c>
      <c r="R5" s="18">
        <v>217</v>
      </c>
      <c r="S5" s="18">
        <v>88</v>
      </c>
      <c r="T5" s="18">
        <v>29</v>
      </c>
      <c r="U5" s="18">
        <v>58</v>
      </c>
      <c r="V5" s="18">
        <v>2795</v>
      </c>
      <c r="W5" s="18">
        <v>639</v>
      </c>
      <c r="X5" s="18">
        <v>494</v>
      </c>
      <c r="Y5" s="18">
        <v>701</v>
      </c>
      <c r="Z5" s="18">
        <v>33</v>
      </c>
      <c r="AA5" s="18">
        <v>19</v>
      </c>
      <c r="AB5" s="18">
        <v>10</v>
      </c>
      <c r="AC5" s="18">
        <v>10</v>
      </c>
      <c r="AD5" s="18">
        <v>101935</v>
      </c>
      <c r="AE5" s="19"/>
      <c r="AF5" s="19"/>
      <c r="AG5" s="18">
        <v>11357</v>
      </c>
      <c r="AH5" s="18">
        <v>132</v>
      </c>
      <c r="AI5" s="18">
        <v>28</v>
      </c>
      <c r="AJ5" s="18">
        <v>28</v>
      </c>
      <c r="AK5" s="18">
        <v>37</v>
      </c>
    </row>
    <row r="6" spans="1:37" x14ac:dyDescent="0.25">
      <c r="A6" s="14">
        <v>2007</v>
      </c>
      <c r="B6" s="15">
        <v>664444</v>
      </c>
      <c r="C6" s="15">
        <v>71795</v>
      </c>
      <c r="D6" s="15">
        <v>150157</v>
      </c>
      <c r="E6" s="15">
        <v>248956</v>
      </c>
      <c r="F6" s="15">
        <v>4220</v>
      </c>
      <c r="G6" s="15">
        <v>927</v>
      </c>
      <c r="H6" s="15">
        <v>773</v>
      </c>
      <c r="I6" s="15">
        <v>1408</v>
      </c>
      <c r="J6" s="15">
        <v>55</v>
      </c>
      <c r="K6" s="15">
        <v>31</v>
      </c>
      <c r="L6" s="15">
        <v>7</v>
      </c>
      <c r="M6" s="15">
        <v>33</v>
      </c>
      <c r="N6" s="16"/>
      <c r="O6" s="15">
        <v>19818</v>
      </c>
      <c r="P6" s="16"/>
      <c r="Q6" s="15">
        <v>114456</v>
      </c>
      <c r="R6" s="15">
        <v>282</v>
      </c>
      <c r="S6" s="15">
        <v>92</v>
      </c>
      <c r="T6" s="15">
        <v>48</v>
      </c>
      <c r="U6" s="15">
        <v>69</v>
      </c>
      <c r="V6" s="15">
        <v>3977</v>
      </c>
      <c r="W6" s="15">
        <v>755</v>
      </c>
      <c r="X6" s="15">
        <v>656</v>
      </c>
      <c r="Y6" s="15">
        <v>975</v>
      </c>
      <c r="Z6" s="15">
        <v>58</v>
      </c>
      <c r="AA6" s="15">
        <v>25</v>
      </c>
      <c r="AB6" s="15">
        <v>8</v>
      </c>
      <c r="AC6" s="15">
        <v>13</v>
      </c>
      <c r="AD6" s="15">
        <v>72903</v>
      </c>
      <c r="AE6" s="16"/>
      <c r="AF6" s="16"/>
      <c r="AG6" s="15">
        <v>11751</v>
      </c>
      <c r="AH6" s="15">
        <v>278</v>
      </c>
      <c r="AI6" s="15">
        <v>64</v>
      </c>
      <c r="AJ6" s="15">
        <v>29</v>
      </c>
      <c r="AK6" s="15">
        <v>66</v>
      </c>
    </row>
    <row r="7" spans="1:37" x14ac:dyDescent="0.25">
      <c r="A7" s="17">
        <v>2012</v>
      </c>
      <c r="B7" s="18">
        <v>683819</v>
      </c>
      <c r="C7" s="18">
        <v>60408</v>
      </c>
      <c r="D7" s="18">
        <v>151534</v>
      </c>
      <c r="E7" s="18">
        <v>225568</v>
      </c>
      <c r="F7" s="18">
        <v>4650</v>
      </c>
      <c r="G7" s="18">
        <v>967</v>
      </c>
      <c r="H7" s="18">
        <v>748</v>
      </c>
      <c r="I7" s="18">
        <v>1156</v>
      </c>
      <c r="J7" s="18">
        <v>86</v>
      </c>
      <c r="K7" s="18">
        <v>33</v>
      </c>
      <c r="L7" s="18">
        <v>6</v>
      </c>
      <c r="M7" s="18">
        <v>27</v>
      </c>
      <c r="N7" s="19"/>
      <c r="O7" s="18">
        <v>15415</v>
      </c>
      <c r="P7" s="19"/>
      <c r="Q7" s="18">
        <v>113188</v>
      </c>
      <c r="R7" s="18">
        <v>266</v>
      </c>
      <c r="S7" s="18">
        <v>107</v>
      </c>
      <c r="T7" s="18">
        <v>48</v>
      </c>
      <c r="U7" s="18">
        <v>64</v>
      </c>
      <c r="V7" s="18">
        <v>3563</v>
      </c>
      <c r="W7" s="18">
        <v>739</v>
      </c>
      <c r="X7" s="18">
        <v>479</v>
      </c>
      <c r="Y7" s="18">
        <v>904</v>
      </c>
      <c r="Z7" s="18">
        <v>135</v>
      </c>
      <c r="AA7" s="18">
        <v>46</v>
      </c>
      <c r="AB7" s="18">
        <v>14</v>
      </c>
      <c r="AC7" s="18">
        <v>37</v>
      </c>
      <c r="AD7" s="18">
        <v>64531</v>
      </c>
      <c r="AE7" s="19"/>
      <c r="AF7" s="19"/>
      <c r="AG7" s="18">
        <v>32275</v>
      </c>
      <c r="AH7" s="18">
        <v>232</v>
      </c>
      <c r="AI7" s="18">
        <v>74</v>
      </c>
      <c r="AJ7" s="18">
        <v>44</v>
      </c>
      <c r="AK7" s="18">
        <v>96</v>
      </c>
    </row>
    <row r="8" spans="1:37" x14ac:dyDescent="0.25">
      <c r="A8" s="14">
        <v>2017</v>
      </c>
      <c r="B8" s="15">
        <v>870012</v>
      </c>
      <c r="C8" s="15">
        <v>79927</v>
      </c>
      <c r="D8" s="15">
        <v>197042</v>
      </c>
      <c r="E8" s="15">
        <v>292090</v>
      </c>
      <c r="F8" s="15">
        <v>3319</v>
      </c>
      <c r="G8" s="15">
        <v>880</v>
      </c>
      <c r="H8" s="15">
        <v>468</v>
      </c>
      <c r="I8" s="15">
        <v>806</v>
      </c>
      <c r="J8" s="15">
        <v>83</v>
      </c>
      <c r="K8" s="15">
        <v>38</v>
      </c>
      <c r="L8" s="15">
        <v>11</v>
      </c>
      <c r="M8" s="15">
        <v>23</v>
      </c>
      <c r="N8" s="16"/>
      <c r="O8" s="15">
        <v>35692</v>
      </c>
      <c r="P8" s="16"/>
      <c r="Q8" s="15">
        <v>100189</v>
      </c>
      <c r="R8" s="15">
        <v>315</v>
      </c>
      <c r="S8" s="15">
        <v>119</v>
      </c>
      <c r="T8" s="15">
        <v>54</v>
      </c>
      <c r="U8" s="15">
        <v>94</v>
      </c>
      <c r="V8" s="15">
        <v>3421</v>
      </c>
      <c r="W8" s="15">
        <v>580</v>
      </c>
      <c r="X8" s="15">
        <v>618</v>
      </c>
      <c r="Y8" s="15">
        <v>1114</v>
      </c>
      <c r="Z8" s="15">
        <v>145</v>
      </c>
      <c r="AA8" s="15">
        <v>50</v>
      </c>
      <c r="AB8" s="15">
        <v>40</v>
      </c>
      <c r="AC8" s="15">
        <v>54</v>
      </c>
      <c r="AD8" s="15">
        <v>66061</v>
      </c>
      <c r="AE8" s="16"/>
      <c r="AF8" s="16"/>
      <c r="AG8" s="15">
        <v>39416</v>
      </c>
      <c r="AH8" s="15">
        <v>256</v>
      </c>
      <c r="AI8" s="15">
        <v>140</v>
      </c>
      <c r="AJ8" s="15">
        <v>50</v>
      </c>
      <c r="AK8" s="15">
        <v>123</v>
      </c>
    </row>
    <row r="9" spans="1:37" x14ac:dyDescent="0.25">
      <c r="A9" s="17">
        <v>2022</v>
      </c>
      <c r="B9" s="18">
        <v>604184</v>
      </c>
      <c r="C9" s="18">
        <v>60254</v>
      </c>
      <c r="D9" s="18">
        <v>130646</v>
      </c>
      <c r="E9" s="18">
        <v>258218</v>
      </c>
      <c r="F9" s="18">
        <v>3638</v>
      </c>
      <c r="G9" s="18">
        <v>1002</v>
      </c>
      <c r="H9" s="18">
        <v>524</v>
      </c>
      <c r="I9" s="18">
        <v>1405</v>
      </c>
      <c r="J9" s="18">
        <v>90</v>
      </c>
      <c r="K9" s="18">
        <v>38</v>
      </c>
      <c r="L9" s="18">
        <v>16</v>
      </c>
      <c r="M9" s="18">
        <v>28</v>
      </c>
      <c r="N9" s="19"/>
      <c r="O9" s="18">
        <v>22687</v>
      </c>
      <c r="P9" s="19"/>
      <c r="Q9" s="18">
        <v>68798</v>
      </c>
      <c r="R9" s="18">
        <v>290</v>
      </c>
      <c r="S9" s="18">
        <v>140</v>
      </c>
      <c r="T9" s="18">
        <v>50</v>
      </c>
      <c r="U9" s="18">
        <v>107</v>
      </c>
      <c r="V9" s="18">
        <v>2948</v>
      </c>
      <c r="W9" s="18">
        <v>709</v>
      </c>
      <c r="X9" s="18">
        <v>411</v>
      </c>
      <c r="Y9" s="18">
        <v>1145</v>
      </c>
      <c r="Z9" s="18">
        <v>96</v>
      </c>
      <c r="AA9" s="18">
        <v>42</v>
      </c>
      <c r="AB9" s="18">
        <v>7</v>
      </c>
      <c r="AC9" s="18">
        <v>38</v>
      </c>
      <c r="AD9" s="18">
        <v>95351</v>
      </c>
      <c r="AE9" s="19"/>
      <c r="AF9" s="19"/>
      <c r="AG9" s="18">
        <v>32061</v>
      </c>
      <c r="AH9" s="18">
        <v>214</v>
      </c>
      <c r="AI9" s="18">
        <v>73</v>
      </c>
      <c r="AJ9" s="18">
        <v>40</v>
      </c>
      <c r="AK9" s="18">
        <v>87</v>
      </c>
    </row>
  </sheetData>
  <mergeCells count="11">
    <mergeCell ref="A2:A3"/>
    <mergeCell ref="J2:M2"/>
    <mergeCell ref="B2:E2"/>
    <mergeCell ref="A1:AK1"/>
    <mergeCell ref="AD2:AG2"/>
    <mergeCell ref="R2:U2"/>
    <mergeCell ref="F2:I2"/>
    <mergeCell ref="N2:Q2"/>
    <mergeCell ref="AH2:AK2"/>
    <mergeCell ref="V2:Y2"/>
    <mergeCell ref="Z2:AC2"/>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I9"/>
  <sheetViews>
    <sheetView workbookViewId="0">
      <selection sqref="A1:I1"/>
    </sheetView>
  </sheetViews>
  <sheetFormatPr defaultRowHeight="15" x14ac:dyDescent="0.25"/>
  <cols>
    <col min="1" max="1" width="8" customWidth="1"/>
    <col min="2" max="9" width="16" customWidth="1"/>
  </cols>
  <sheetData>
    <row r="1" spans="1:9" ht="27.95" customHeight="1" x14ac:dyDescent="0.25">
      <c r="A1" s="25" t="s">
        <v>63</v>
      </c>
      <c r="B1" s="26"/>
      <c r="C1" s="26"/>
      <c r="D1" s="26"/>
      <c r="E1" s="26"/>
      <c r="F1" s="26"/>
      <c r="G1" s="26"/>
      <c r="H1" s="26"/>
      <c r="I1" s="26"/>
    </row>
    <row r="2" spans="1:9" ht="39.950000000000003" customHeight="1" x14ac:dyDescent="0.25">
      <c r="A2" s="27" t="s">
        <v>7</v>
      </c>
      <c r="B2" s="27" t="s">
        <v>64</v>
      </c>
      <c r="C2" s="26"/>
      <c r="D2" s="26"/>
      <c r="E2" s="26"/>
      <c r="F2" s="27" t="s">
        <v>65</v>
      </c>
      <c r="G2" s="26"/>
      <c r="H2" s="26"/>
      <c r="I2" s="26"/>
    </row>
    <row r="3" spans="1:9" ht="20.100000000000001" customHeight="1" x14ac:dyDescent="0.25">
      <c r="A3" s="26"/>
      <c r="B3" s="13" t="s">
        <v>33</v>
      </c>
      <c r="C3" s="13" t="s">
        <v>34</v>
      </c>
      <c r="D3" s="13" t="s">
        <v>35</v>
      </c>
      <c r="E3" s="13" t="s">
        <v>129</v>
      </c>
      <c r="F3" s="13" t="s">
        <v>33</v>
      </c>
      <c r="G3" s="13" t="s">
        <v>34</v>
      </c>
      <c r="H3" s="13" t="s">
        <v>35</v>
      </c>
      <c r="I3" s="13" t="s">
        <v>129</v>
      </c>
    </row>
    <row r="4" spans="1:9" x14ac:dyDescent="0.25">
      <c r="A4" s="14">
        <v>1997</v>
      </c>
      <c r="B4" s="15">
        <v>29043000</v>
      </c>
      <c r="C4" s="15">
        <v>8496000</v>
      </c>
      <c r="D4" s="15">
        <v>3011000</v>
      </c>
      <c r="E4" s="15">
        <v>3261000</v>
      </c>
      <c r="F4" s="15">
        <v>1224</v>
      </c>
      <c r="G4" s="15">
        <v>207</v>
      </c>
      <c r="H4" s="15">
        <v>223</v>
      </c>
      <c r="I4" s="15">
        <v>374</v>
      </c>
    </row>
    <row r="5" spans="1:9" x14ac:dyDescent="0.25">
      <c r="A5" s="17">
        <v>2002</v>
      </c>
      <c r="B5" s="18">
        <v>11993000</v>
      </c>
      <c r="C5" s="18">
        <v>11148000</v>
      </c>
      <c r="D5" s="18">
        <v>2282000</v>
      </c>
      <c r="E5" s="18">
        <v>2575000</v>
      </c>
      <c r="F5" s="18">
        <v>645</v>
      </c>
      <c r="G5" s="18">
        <v>161</v>
      </c>
      <c r="H5" s="18">
        <v>217</v>
      </c>
      <c r="I5" s="18">
        <v>244</v>
      </c>
    </row>
    <row r="6" spans="1:9" x14ac:dyDescent="0.25">
      <c r="A6" s="14">
        <v>2007</v>
      </c>
      <c r="B6" s="15">
        <v>27052000</v>
      </c>
      <c r="C6" s="15">
        <v>5356000</v>
      </c>
      <c r="D6" s="15">
        <v>2295000</v>
      </c>
      <c r="E6" s="15">
        <v>2080000</v>
      </c>
      <c r="F6" s="15">
        <v>1391</v>
      </c>
      <c r="G6" s="15">
        <v>204</v>
      </c>
      <c r="H6" s="15">
        <v>269</v>
      </c>
      <c r="I6" s="15">
        <v>507</v>
      </c>
    </row>
    <row r="7" spans="1:9" x14ac:dyDescent="0.25">
      <c r="A7" s="17">
        <v>2012</v>
      </c>
      <c r="B7" s="18">
        <v>9906000</v>
      </c>
      <c r="C7" s="18">
        <v>9511000</v>
      </c>
      <c r="D7" s="18">
        <v>1591000</v>
      </c>
      <c r="E7" s="18">
        <v>3669000</v>
      </c>
      <c r="F7" s="18">
        <v>1171</v>
      </c>
      <c r="G7" s="18">
        <v>205</v>
      </c>
      <c r="H7" s="18">
        <v>219</v>
      </c>
      <c r="I7" s="18">
        <v>344</v>
      </c>
    </row>
    <row r="8" spans="1:9" x14ac:dyDescent="0.25">
      <c r="A8" s="14">
        <v>2017</v>
      </c>
      <c r="B8" s="15">
        <v>6837000</v>
      </c>
      <c r="C8" s="15">
        <v>22107000</v>
      </c>
      <c r="D8" s="15">
        <v>2116000</v>
      </c>
      <c r="E8" s="15">
        <v>4689000</v>
      </c>
      <c r="F8" s="15">
        <v>412</v>
      </c>
      <c r="G8" s="15">
        <v>134</v>
      </c>
      <c r="H8" s="15">
        <v>109</v>
      </c>
      <c r="I8" s="15">
        <v>190</v>
      </c>
    </row>
    <row r="9" spans="1:9" x14ac:dyDescent="0.25">
      <c r="A9" s="17">
        <v>2022</v>
      </c>
      <c r="B9" s="18">
        <v>23264000</v>
      </c>
      <c r="C9" s="18">
        <v>9182000</v>
      </c>
      <c r="D9" s="18">
        <v>4604000</v>
      </c>
      <c r="E9" s="18">
        <v>2662000</v>
      </c>
      <c r="F9" s="18">
        <v>1298</v>
      </c>
      <c r="G9" s="18">
        <v>240</v>
      </c>
      <c r="H9" s="18">
        <v>173</v>
      </c>
      <c r="I9" s="18">
        <v>521</v>
      </c>
    </row>
  </sheetData>
  <mergeCells count="4">
    <mergeCell ref="A1:I1"/>
    <mergeCell ref="F2:I2"/>
    <mergeCell ref="A2:A3"/>
    <mergeCell ref="B2:E2"/>
  </mergeCells>
  <pageMargins left="0.75" right="0.75" top="1" bottom="1" header="0.5" footer="0.5"/>
</worksheet>
</file>

<file path=docMetadata/LabelInfo.xml><?xml version="1.0" encoding="utf-8"?>
<clbl:labelList xmlns:clbl="http://schemas.microsoft.com/office/2020/mipLabelMetadata">
  <clbl:label id="{96d48bd7-a8ec-495f-9684-067f65f4b446}" enabled="1" method="Standard" siteId="{3847dec6-63b2-43f9-a6d0-58a40aaa1a10}"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23</vt:i4>
      </vt:variant>
    </vt:vector>
  </HeadingPairs>
  <TitlesOfParts>
    <vt:vector size="23" baseType="lpstr">
      <vt:lpstr>TITLE</vt:lpstr>
      <vt:lpstr>AG LAND</vt:lpstr>
      <vt:lpstr>AG SERVICES</vt:lpstr>
      <vt:lpstr>ANIMAL TOTALS</vt:lpstr>
      <vt:lpstr>CHEMICAL TOTALS</vt:lpstr>
      <vt:lpstr>COMMODITY TOTALS</vt:lpstr>
      <vt:lpstr>EXPENSE TOTALS</vt:lpstr>
      <vt:lpstr>FARM OPERATIONS</vt:lpstr>
      <vt:lpstr>FEED</vt:lpstr>
      <vt:lpstr>FERTILIZER TOTALS</vt:lpstr>
      <vt:lpstr>FUELS</vt:lpstr>
      <vt:lpstr>GOVT PROGRAMS</vt:lpstr>
      <vt:lpstr>INCOME, FARM-RELATED</vt:lpstr>
      <vt:lpstr>INTEREST</vt:lpstr>
      <vt:lpstr>LABOR</vt:lpstr>
      <vt:lpstr>MACHINERY TOTALS</vt:lpstr>
      <vt:lpstr>MACHINERY, OTHER</vt:lpstr>
      <vt:lpstr>RENT</vt:lpstr>
      <vt:lpstr>SEEDS &amp; PLANTS TOTALS</vt:lpstr>
      <vt:lpstr>SELF PROPELLED</vt:lpstr>
      <vt:lpstr>SUPPLIES &amp; REPAIRS</vt:lpstr>
      <vt:lpstr>TAXES</vt:lpstr>
      <vt:lpstr>TRACTORS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Keanu, Bonhee J</cp:lastModifiedBy>
  <dcterms:created xsi:type="dcterms:W3CDTF">2026-05-16T00:36:37Z</dcterms:created>
  <dcterms:modified xsi:type="dcterms:W3CDTF">2026-05-19T18:00:13Z</dcterms:modified>
</cp:coreProperties>
</file>